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Mandhoo-Share\Mandhoo-Share\Shared\Hussain Rasheed\Admin 2025\05 Bid Projects\10 Hinavaa Ge\"/>
    </mc:Choice>
  </mc:AlternateContent>
  <xr:revisionPtr revIDLastSave="0" documentId="13_ncr:1_{E4ED9FDA-48D4-4F2C-B165-A898CA7F993A}" xr6:coauthVersionLast="47" xr6:coauthVersionMax="47" xr10:uidLastSave="{00000000-0000-0000-0000-000000000000}"/>
  <bookViews>
    <workbookView xWindow="-120" yWindow="-120" windowWidth="29040" windowHeight="15720" activeTab="1" xr2:uid="{00000000-000D-0000-FFFF-FFFF00000000}"/>
  </bookViews>
  <sheets>
    <sheet name="SUMMARY" sheetId="3" r:id="rId1"/>
    <sheet name="BOQ" sheetId="1" r:id="rId2"/>
    <sheet name="Sheet4" sheetId="4" state="hidden" r:id="rId3"/>
    <sheet name="Sheet2" sheetId="2" state="hidden" r:id="rId4"/>
  </sheets>
  <definedNames>
    <definedName name="_xlnm.Print_Area" localSheetId="1">BOQ!$A$1:$F$301</definedName>
    <definedName name="_xlnm.Print_Area" localSheetId="0">SUMMARY!$A$1:$C$24</definedName>
    <definedName name="_xlnm.Print_Titles" localSheetId="1">BOQ!$1:$1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 i="3" l="1"/>
  <c r="C10" i="3"/>
  <c r="C11" i="3"/>
  <c r="C12" i="3"/>
  <c r="C16" i="3"/>
  <c r="C13" i="3"/>
  <c r="C14" i="3"/>
  <c r="C15" i="3"/>
  <c r="C17" i="3"/>
  <c r="C18" i="3"/>
  <c r="C19" i="3"/>
  <c r="D128" i="1"/>
  <c r="D132" i="1" s="1"/>
  <c r="H55" i="2"/>
  <c r="H54" i="2"/>
  <c r="H56" i="2" s="1"/>
  <c r="H57" i="2" s="1"/>
  <c r="H58" i="2" s="1"/>
  <c r="H60" i="2" s="1"/>
  <c r="D99" i="1" s="1"/>
  <c r="J57" i="2"/>
  <c r="J58" i="2" s="1"/>
  <c r="J60" i="2" s="1"/>
  <c r="L56" i="2"/>
  <c r="L57" i="2" s="1"/>
  <c r="K56" i="2"/>
  <c r="K57" i="2" s="1"/>
  <c r="J56" i="2"/>
  <c r="I56" i="2"/>
  <c r="I57" i="2" s="1"/>
  <c r="I58" i="2" s="1"/>
  <c r="I60" i="2" s="1"/>
  <c r="E55" i="2"/>
  <c r="E54" i="2"/>
  <c r="H45" i="2"/>
  <c r="G34" i="2"/>
  <c r="I33" i="2"/>
  <c r="G5" i="2"/>
  <c r="G6" i="2" s="1"/>
  <c r="I4" i="2"/>
  <c r="I72" i="4"/>
  <c r="I71" i="4"/>
  <c r="I66" i="4"/>
  <c r="I67" i="4" s="1"/>
  <c r="D70" i="1" s="1"/>
  <c r="I62" i="4"/>
  <c r="I63" i="4" s="1"/>
  <c r="D69" i="1" s="1"/>
  <c r="I61" i="4"/>
  <c r="O62" i="4"/>
  <c r="M62" i="4"/>
  <c r="I57" i="4"/>
  <c r="I58" i="4" s="1"/>
  <c r="D67" i="1" s="1"/>
  <c r="I53" i="4"/>
  <c r="I54" i="4" s="1"/>
  <c r="D66" i="1" s="1"/>
  <c r="M64" i="4"/>
  <c r="O61" i="4"/>
  <c r="O63" i="4" s="1"/>
  <c r="M61" i="4"/>
  <c r="I37" i="4"/>
  <c r="I21" i="4"/>
  <c r="I15" i="4"/>
  <c r="C22" i="3" l="1"/>
  <c r="C23" i="3" s="1"/>
  <c r="C24" i="3" s="1"/>
  <c r="I73" i="4"/>
  <c r="D72" i="1" s="1"/>
  <c r="G58" i="2"/>
  <c r="G60" i="2" s="1"/>
  <c r="G56" i="2"/>
  <c r="G57" i="2" s="1"/>
  <c r="K58" i="2"/>
  <c r="K59" i="2" s="1"/>
  <c r="L58" i="2"/>
  <c r="L59" i="2" s="1"/>
  <c r="I496" i="4"/>
  <c r="I495" i="4"/>
  <c r="I494" i="4"/>
  <c r="I493" i="4"/>
  <c r="I491" i="4"/>
  <c r="I481" i="4"/>
  <c r="I480" i="4"/>
  <c r="I479" i="4"/>
  <c r="I478" i="4"/>
  <c r="I476" i="4"/>
  <c r="I489" i="4"/>
  <c r="I488" i="4"/>
  <c r="I487" i="4"/>
  <c r="I486" i="4"/>
  <c r="I484" i="4"/>
  <c r="I474" i="4"/>
  <c r="I473" i="4"/>
  <c r="I472" i="4"/>
  <c r="I471" i="4"/>
  <c r="I470" i="4"/>
  <c r="I468" i="4"/>
  <c r="I463" i="4"/>
  <c r="I462" i="4"/>
  <c r="I461" i="4"/>
  <c r="I460" i="4"/>
  <c r="I458" i="4"/>
  <c r="I455" i="4"/>
  <c r="I454" i="4"/>
  <c r="I453" i="4"/>
  <c r="I452" i="4"/>
  <c r="I451" i="4"/>
  <c r="I449" i="4"/>
  <c r="I444" i="4"/>
  <c r="I443" i="4"/>
  <c r="I442" i="4"/>
  <c r="I441" i="4"/>
  <c r="I439" i="4"/>
  <c r="I433" i="4"/>
  <c r="I435" i="4"/>
  <c r="I434" i="4"/>
  <c r="I432" i="4"/>
  <c r="I430" i="4"/>
  <c r="I425" i="4"/>
  <c r="I424" i="4"/>
  <c r="I423" i="4"/>
  <c r="I422" i="4"/>
  <c r="I420" i="4"/>
  <c r="I416" i="4"/>
  <c r="I415" i="4"/>
  <c r="E90" i="2"/>
  <c r="I89" i="2"/>
  <c r="L81" i="2"/>
  <c r="K81" i="2"/>
  <c r="J81" i="2"/>
  <c r="H81" i="2"/>
  <c r="G80" i="2"/>
  <c r="G81" i="2" s="1"/>
  <c r="I79" i="2"/>
  <c r="I81" i="2" s="1"/>
  <c r="E24" i="2"/>
  <c r="G24" i="2" s="1"/>
  <c r="E25" i="2"/>
  <c r="G25" i="2" s="1"/>
  <c r="I14" i="2"/>
  <c r="O90" i="4"/>
  <c r="M90" i="4"/>
  <c r="I90" i="4"/>
  <c r="I124" i="4"/>
  <c r="I123" i="4"/>
  <c r="I118" i="4"/>
  <c r="I119" i="4" s="1"/>
  <c r="I109" i="4"/>
  <c r="I110" i="4" s="1"/>
  <c r="I106" i="4"/>
  <c r="I105" i="4"/>
  <c r="I104" i="4"/>
  <c r="I103" i="4"/>
  <c r="I102" i="4"/>
  <c r="I101" i="4"/>
  <c r="I100" i="4"/>
  <c r="I99" i="4"/>
  <c r="I94" i="4"/>
  <c r="I95" i="4" s="1"/>
  <c r="I114" i="4"/>
  <c r="I113" i="4"/>
  <c r="I112" i="4"/>
  <c r="M92" i="4"/>
  <c r="O91" i="4"/>
  <c r="I19" i="4"/>
  <c r="I125" i="4" l="1"/>
  <c r="I482" i="4"/>
  <c r="I497" i="4"/>
  <c r="I456" i="4"/>
  <c r="I464" i="4"/>
  <c r="I445" i="4"/>
  <c r="I436" i="4"/>
  <c r="I426" i="4"/>
  <c r="I107" i="4"/>
  <c r="I91" i="4"/>
  <c r="I115" i="4"/>
  <c r="H6" i="2"/>
  <c r="I16" i="4"/>
  <c r="I22" i="4"/>
  <c r="D53" i="1" s="1"/>
  <c r="I534" i="4"/>
  <c r="I533" i="4"/>
  <c r="I532" i="4"/>
  <c r="I531" i="4"/>
  <c r="I530" i="4"/>
  <c r="I529" i="4"/>
  <c r="I528" i="4"/>
  <c r="I519" i="4"/>
  <c r="I518" i="4"/>
  <c r="I517" i="4"/>
  <c r="I516" i="4"/>
  <c r="I515" i="4"/>
  <c r="I514" i="4"/>
  <c r="I513" i="4"/>
  <c r="I527" i="4"/>
  <c r="I526" i="4"/>
  <c r="I525" i="4"/>
  <c r="I523" i="4"/>
  <c r="I512" i="4"/>
  <c r="I511" i="4"/>
  <c r="I510" i="4"/>
  <c r="I417" i="4"/>
  <c r="L234" i="2"/>
  <c r="L235" i="2" s="1"/>
  <c r="L236" i="2" s="1"/>
  <c r="L237" i="2" s="1"/>
  <c r="G233" i="2"/>
  <c r="J232" i="2"/>
  <c r="G231" i="2"/>
  <c r="J230" i="2"/>
  <c r="G229" i="2"/>
  <c r="J228" i="2"/>
  <c r="L302" i="2"/>
  <c r="L303" i="2" s="1"/>
  <c r="L304" i="2" s="1"/>
  <c r="L305" i="2" s="1"/>
  <c r="G301" i="2"/>
  <c r="J300" i="2"/>
  <c r="G299" i="2"/>
  <c r="J298" i="2"/>
  <c r="G315" i="2"/>
  <c r="G317" i="2" s="1"/>
  <c r="L313" i="2"/>
  <c r="K313" i="2"/>
  <c r="J313" i="2"/>
  <c r="J314" i="2" s="1"/>
  <c r="J315" i="2" s="1"/>
  <c r="J317" i="2" s="1"/>
  <c r="I313" i="2"/>
  <c r="I314" i="2" s="1"/>
  <c r="I315" i="2" s="1"/>
  <c r="I317" i="2" s="1"/>
  <c r="G313" i="2"/>
  <c r="G314" i="2" s="1"/>
  <c r="E312" i="2"/>
  <c r="H312" i="2" s="1"/>
  <c r="E311" i="2"/>
  <c r="H311" i="2" s="1"/>
  <c r="E310" i="2"/>
  <c r="H310" i="2" s="1"/>
  <c r="E309" i="2"/>
  <c r="H309" i="2" s="1"/>
  <c r="G297" i="2"/>
  <c r="J296" i="2"/>
  <c r="G295" i="2"/>
  <c r="J294" i="2"/>
  <c r="G292" i="2"/>
  <c r="J291" i="2"/>
  <c r="G289" i="2"/>
  <c r="J288" i="2"/>
  <c r="G286" i="2"/>
  <c r="H285" i="2"/>
  <c r="H302" i="2" s="1"/>
  <c r="J284" i="2"/>
  <c r="G282" i="2"/>
  <c r="I281" i="2"/>
  <c r="I302" i="2" s="1"/>
  <c r="K280" i="2"/>
  <c r="K302" i="2" s="1"/>
  <c r="K303" i="2" s="1"/>
  <c r="K304" i="2" s="1"/>
  <c r="K306" i="2" s="1"/>
  <c r="J279" i="2"/>
  <c r="G272" i="2"/>
  <c r="G273" i="2" s="1"/>
  <c r="G275" i="2" s="1"/>
  <c r="L271" i="2"/>
  <c r="L272" i="2" s="1"/>
  <c r="L273" i="2" s="1"/>
  <c r="L274" i="2" s="1"/>
  <c r="K271" i="2"/>
  <c r="K272" i="2" s="1"/>
  <c r="K273" i="2" s="1"/>
  <c r="K274" i="2" s="1"/>
  <c r="J270" i="2"/>
  <c r="J271" i="2" s="1"/>
  <c r="I269" i="2"/>
  <c r="I271" i="2" s="1"/>
  <c r="H268" i="2"/>
  <c r="H271" i="2" s="1"/>
  <c r="L261" i="2"/>
  <c r="I261" i="2"/>
  <c r="H261" i="2"/>
  <c r="H262" i="2" s="1"/>
  <c r="G260" i="2"/>
  <c r="G259" i="2"/>
  <c r="J258" i="2"/>
  <c r="J261" i="2" s="1"/>
  <c r="G257" i="2"/>
  <c r="G256" i="2"/>
  <c r="G255" i="2"/>
  <c r="K254" i="2"/>
  <c r="K261" i="2" s="1"/>
  <c r="K262" i="2" s="1"/>
  <c r="G247" i="2"/>
  <c r="G249" i="2" s="1"/>
  <c r="L245" i="2"/>
  <c r="K245" i="2"/>
  <c r="J245" i="2"/>
  <c r="J246" i="2" s="1"/>
  <c r="J247" i="2" s="1"/>
  <c r="J249" i="2" s="1"/>
  <c r="I245" i="2"/>
  <c r="I246" i="2" s="1"/>
  <c r="I247" i="2" s="1"/>
  <c r="I249" i="2" s="1"/>
  <c r="G245" i="2"/>
  <c r="G246" i="2" s="1"/>
  <c r="E244" i="2"/>
  <c r="H244" i="2" s="1"/>
  <c r="E243" i="2"/>
  <c r="H243" i="2" s="1"/>
  <c r="E242" i="2"/>
  <c r="H242" i="2" s="1"/>
  <c r="E241" i="2"/>
  <c r="H241" i="2" s="1"/>
  <c r="G227" i="2"/>
  <c r="J226" i="2"/>
  <c r="G224" i="2"/>
  <c r="J223" i="2"/>
  <c r="G221" i="2"/>
  <c r="J220" i="2"/>
  <c r="G218" i="2"/>
  <c r="H217" i="2"/>
  <c r="H234" i="2" s="1"/>
  <c r="J216" i="2"/>
  <c r="G214" i="2"/>
  <c r="I213" i="2"/>
  <c r="I234" i="2" s="1"/>
  <c r="K212" i="2"/>
  <c r="K234" i="2" s="1"/>
  <c r="J211" i="2"/>
  <c r="G204" i="2"/>
  <c r="G205" i="2" s="1"/>
  <c r="G207" i="2" s="1"/>
  <c r="L203" i="2"/>
  <c r="L204" i="2" s="1"/>
  <c r="L205" i="2" s="1"/>
  <c r="L206" i="2" s="1"/>
  <c r="K203" i="2"/>
  <c r="K204" i="2" s="1"/>
  <c r="K205" i="2" s="1"/>
  <c r="K206" i="2" s="1"/>
  <c r="J202" i="2"/>
  <c r="J203" i="2" s="1"/>
  <c r="I201" i="2"/>
  <c r="I203" i="2" s="1"/>
  <c r="H200" i="2"/>
  <c r="H203" i="2" s="1"/>
  <c r="L193" i="2"/>
  <c r="I193" i="2"/>
  <c r="I194" i="2" s="1"/>
  <c r="H193" i="2"/>
  <c r="H194" i="2" s="1"/>
  <c r="G192" i="2"/>
  <c r="G191" i="2"/>
  <c r="J190" i="2"/>
  <c r="J193" i="2" s="1"/>
  <c r="G189" i="2"/>
  <c r="G188" i="2"/>
  <c r="G187" i="2"/>
  <c r="K186" i="2"/>
  <c r="K193" i="2" s="1"/>
  <c r="G179" i="2"/>
  <c r="G181" i="2" s="1"/>
  <c r="L177" i="2"/>
  <c r="K177" i="2"/>
  <c r="J177" i="2"/>
  <c r="I177" i="2"/>
  <c r="G177" i="2"/>
  <c r="G178" i="2" s="1"/>
  <c r="E176" i="2"/>
  <c r="H176" i="2" s="1"/>
  <c r="E175" i="2"/>
  <c r="H175" i="2" s="1"/>
  <c r="E174" i="2"/>
  <c r="H174" i="2" s="1"/>
  <c r="E173" i="2"/>
  <c r="H173" i="2" s="1"/>
  <c r="L166" i="2"/>
  <c r="G165" i="2"/>
  <c r="J164" i="2"/>
  <c r="G163" i="2"/>
  <c r="J162" i="2"/>
  <c r="G160" i="2"/>
  <c r="J159" i="2"/>
  <c r="G157" i="2"/>
  <c r="J156" i="2"/>
  <c r="G154" i="2"/>
  <c r="H153" i="2"/>
  <c r="H166" i="2" s="1"/>
  <c r="J152" i="2"/>
  <c r="G150" i="2"/>
  <c r="I149" i="2"/>
  <c r="I166" i="2" s="1"/>
  <c r="K148" i="2"/>
  <c r="K166" i="2" s="1"/>
  <c r="K167" i="2" s="1"/>
  <c r="K168" i="2" s="1"/>
  <c r="K170" i="2" s="1"/>
  <c r="J147" i="2"/>
  <c r="G140" i="2"/>
  <c r="G141" i="2" s="1"/>
  <c r="G143" i="2" s="1"/>
  <c r="L139" i="2"/>
  <c r="K139" i="2"/>
  <c r="K140" i="2" s="1"/>
  <c r="K141" i="2" s="1"/>
  <c r="K142" i="2" s="1"/>
  <c r="J138" i="2"/>
  <c r="J139" i="2" s="1"/>
  <c r="I137" i="2"/>
  <c r="I139" i="2" s="1"/>
  <c r="H136" i="2"/>
  <c r="H139" i="2" s="1"/>
  <c r="L129" i="2"/>
  <c r="I129" i="2"/>
  <c r="H129" i="2"/>
  <c r="G128" i="2"/>
  <c r="G127" i="2"/>
  <c r="J126" i="2"/>
  <c r="J129" i="2" s="1"/>
  <c r="G125" i="2"/>
  <c r="G124" i="2"/>
  <c r="G123" i="2"/>
  <c r="K122" i="2"/>
  <c r="K129" i="2" s="1"/>
  <c r="L47" i="2"/>
  <c r="G116" i="2"/>
  <c r="G118" i="2" s="1"/>
  <c r="L114" i="2"/>
  <c r="K114" i="2"/>
  <c r="J114" i="2"/>
  <c r="I114" i="2"/>
  <c r="G114" i="2"/>
  <c r="G115" i="2" s="1"/>
  <c r="E113" i="2"/>
  <c r="H113" i="2" s="1"/>
  <c r="E112" i="2"/>
  <c r="H112" i="2" s="1"/>
  <c r="E111" i="2"/>
  <c r="H111" i="2" s="1"/>
  <c r="E110" i="2"/>
  <c r="H110" i="2" s="1"/>
  <c r="L92" i="2"/>
  <c r="L93" i="2" s="1"/>
  <c r="L94" i="2" s="1"/>
  <c r="L95" i="2" s="1"/>
  <c r="H92" i="2"/>
  <c r="G90" i="2"/>
  <c r="I92" i="2"/>
  <c r="K92" i="2"/>
  <c r="L19" i="4" l="1"/>
  <c r="D48" i="1"/>
  <c r="J234" i="2"/>
  <c r="J235" i="2" s="1"/>
  <c r="J236" i="2" s="1"/>
  <c r="J238" i="2" s="1"/>
  <c r="G234" i="2"/>
  <c r="G235" i="2" s="1"/>
  <c r="G236" i="2" s="1"/>
  <c r="G238" i="2" s="1"/>
  <c r="G302" i="2"/>
  <c r="G303" i="2" s="1"/>
  <c r="G304" i="2" s="1"/>
  <c r="G306" i="2" s="1"/>
  <c r="J302" i="2"/>
  <c r="J303" i="2" s="1"/>
  <c r="J304" i="2" s="1"/>
  <c r="J306" i="2" s="1"/>
  <c r="G193" i="2"/>
  <c r="G194" i="2" s="1"/>
  <c r="G195" i="2" s="1"/>
  <c r="G197" i="2" s="1"/>
  <c r="I535" i="4"/>
  <c r="I520" i="4"/>
  <c r="K235" i="2"/>
  <c r="K236" i="2" s="1"/>
  <c r="K238" i="2" s="1"/>
  <c r="H313" i="2"/>
  <c r="H314" i="2" s="1"/>
  <c r="H315" i="2" s="1"/>
  <c r="H317" i="2" s="1"/>
  <c r="G261" i="2"/>
  <c r="G262" i="2" s="1"/>
  <c r="G263" i="2" s="1"/>
  <c r="G265" i="2" s="1"/>
  <c r="H272" i="2"/>
  <c r="H273" i="2" s="1"/>
  <c r="H275" i="2" s="1"/>
  <c r="I272" i="2"/>
  <c r="I273" i="2" s="1"/>
  <c r="I275" i="2" s="1"/>
  <c r="J272" i="2"/>
  <c r="J273" i="2" s="1"/>
  <c r="J275" i="2" s="1"/>
  <c r="K314" i="2"/>
  <c r="K315" i="2" s="1"/>
  <c r="K316" i="2" s="1"/>
  <c r="I262" i="2"/>
  <c r="I263" i="2" s="1"/>
  <c r="I265" i="2" s="1"/>
  <c r="L314" i="2"/>
  <c r="L315" i="2" s="1"/>
  <c r="L316" i="2" s="1"/>
  <c r="J262" i="2"/>
  <c r="J263" i="2" s="1"/>
  <c r="J265" i="2" s="1"/>
  <c r="L262" i="2"/>
  <c r="L263" i="2" s="1"/>
  <c r="L264" i="2" s="1"/>
  <c r="H303" i="2"/>
  <c r="H304" i="2" s="1"/>
  <c r="H306" i="2" s="1"/>
  <c r="H263" i="2"/>
  <c r="H264" i="2" s="1"/>
  <c r="K263" i="2"/>
  <c r="K265" i="2" s="1"/>
  <c r="I303" i="2"/>
  <c r="I304" i="2" s="1"/>
  <c r="I306" i="2" s="1"/>
  <c r="H245" i="2"/>
  <c r="H246" i="2" s="1"/>
  <c r="H204" i="2"/>
  <c r="H205" i="2" s="1"/>
  <c r="H207" i="2" s="1"/>
  <c r="I204" i="2"/>
  <c r="I205" i="2" s="1"/>
  <c r="I207" i="2" s="1"/>
  <c r="J204" i="2"/>
  <c r="J205" i="2" s="1"/>
  <c r="J207" i="2" s="1"/>
  <c r="J166" i="2"/>
  <c r="J167" i="2" s="1"/>
  <c r="J168" i="2" s="1"/>
  <c r="J170" i="2" s="1"/>
  <c r="K246" i="2"/>
  <c r="K247" i="2" s="1"/>
  <c r="K248" i="2" s="1"/>
  <c r="L246" i="2"/>
  <c r="L247" i="2" s="1"/>
  <c r="L248" i="2" s="1"/>
  <c r="J194" i="2"/>
  <c r="J195" i="2" s="1"/>
  <c r="J197" i="2" s="1"/>
  <c r="G166" i="2"/>
  <c r="G167" i="2" s="1"/>
  <c r="G168" i="2" s="1"/>
  <c r="G170" i="2" s="1"/>
  <c r="I178" i="2"/>
  <c r="I179" i="2" s="1"/>
  <c r="I181" i="2" s="1"/>
  <c r="K194" i="2"/>
  <c r="K195" i="2" s="1"/>
  <c r="K197" i="2" s="1"/>
  <c r="J178" i="2"/>
  <c r="J179" i="2" s="1"/>
  <c r="J181" i="2" s="1"/>
  <c r="L194" i="2"/>
  <c r="L195" i="2" s="1"/>
  <c r="L196" i="2" s="1"/>
  <c r="H235" i="2"/>
  <c r="H236" i="2" s="1"/>
  <c r="H238" i="2" s="1"/>
  <c r="L140" i="2"/>
  <c r="L141" i="2" s="1"/>
  <c r="L142" i="2" s="1"/>
  <c r="H195" i="2"/>
  <c r="H196" i="2" s="1"/>
  <c r="I235" i="2"/>
  <c r="I236" i="2" s="1"/>
  <c r="I238" i="2" s="1"/>
  <c r="I195" i="2"/>
  <c r="I197" i="2" s="1"/>
  <c r="G129" i="2"/>
  <c r="G130" i="2" s="1"/>
  <c r="G131" i="2" s="1"/>
  <c r="G133" i="2" s="1"/>
  <c r="L167" i="2"/>
  <c r="L168" i="2" s="1"/>
  <c r="L169" i="2" s="1"/>
  <c r="H177" i="2"/>
  <c r="H178" i="2" s="1"/>
  <c r="H179" i="2" s="1"/>
  <c r="H181" i="2" s="1"/>
  <c r="G92" i="2"/>
  <c r="G93" i="2" s="1"/>
  <c r="G94" i="2" s="1"/>
  <c r="G96" i="2" s="1"/>
  <c r="J140" i="2"/>
  <c r="J141" i="2" s="1"/>
  <c r="J143" i="2" s="1"/>
  <c r="H140" i="2"/>
  <c r="H141" i="2" s="1"/>
  <c r="H143" i="2" s="1"/>
  <c r="I140" i="2"/>
  <c r="I141" i="2" s="1"/>
  <c r="I143" i="2" s="1"/>
  <c r="K178" i="2"/>
  <c r="K179" i="2" s="1"/>
  <c r="K180" i="2" s="1"/>
  <c r="I130" i="2"/>
  <c r="I131" i="2" s="1"/>
  <c r="I133" i="2" s="1"/>
  <c r="J130" i="2"/>
  <c r="J131" i="2" s="1"/>
  <c r="J133" i="2" s="1"/>
  <c r="H167" i="2"/>
  <c r="H168" i="2" s="1"/>
  <c r="H170" i="2" s="1"/>
  <c r="H130" i="2"/>
  <c r="H131" i="2" s="1"/>
  <c r="H132" i="2" s="1"/>
  <c r="I167" i="2"/>
  <c r="I168" i="2" s="1"/>
  <c r="I170" i="2" s="1"/>
  <c r="L178" i="2"/>
  <c r="L179" i="2" s="1"/>
  <c r="L180" i="2" s="1"/>
  <c r="K130" i="2"/>
  <c r="K131" i="2" s="1"/>
  <c r="K133" i="2" s="1"/>
  <c r="L130" i="2"/>
  <c r="L131" i="2" s="1"/>
  <c r="L132" i="2" s="1"/>
  <c r="J92" i="2"/>
  <c r="J93" i="2" s="1"/>
  <c r="J94" i="2" s="1"/>
  <c r="J96" i="2" s="1"/>
  <c r="G82" i="2"/>
  <c r="G84" i="2" s="1"/>
  <c r="I115" i="2"/>
  <c r="I116" i="2" s="1"/>
  <c r="I118" i="2" s="1"/>
  <c r="J115" i="2"/>
  <c r="J116" i="2" s="1"/>
  <c r="J118" i="2" s="1"/>
  <c r="L82" i="2"/>
  <c r="L83" i="2" s="1"/>
  <c r="H114" i="2"/>
  <c r="H115" i="2" s="1"/>
  <c r="H116" i="2" s="1"/>
  <c r="H118" i="2" s="1"/>
  <c r="K82" i="2"/>
  <c r="K84" i="2" s="1"/>
  <c r="K93" i="2"/>
  <c r="K94" i="2" s="1"/>
  <c r="K96" i="2" s="1"/>
  <c r="I93" i="2"/>
  <c r="I94" i="2" s="1"/>
  <c r="I96" i="2" s="1"/>
  <c r="K115" i="2"/>
  <c r="K116" i="2" s="1"/>
  <c r="K117" i="2" s="1"/>
  <c r="L115" i="2"/>
  <c r="L116" i="2" s="1"/>
  <c r="L117" i="2" s="1"/>
  <c r="H82" i="2"/>
  <c r="H83" i="2" s="1"/>
  <c r="I82" i="2"/>
  <c r="I84" i="2" s="1"/>
  <c r="J82" i="2"/>
  <c r="J84" i="2" s="1"/>
  <c r="H93" i="2"/>
  <c r="H94" i="2" s="1"/>
  <c r="H96" i="2" s="1"/>
  <c r="H47" i="2"/>
  <c r="I47" i="2"/>
  <c r="K47" i="2"/>
  <c r="L16" i="2"/>
  <c r="I16" i="2"/>
  <c r="H16" i="2"/>
  <c r="K16" i="2"/>
  <c r="I6" i="2"/>
  <c r="I395" i="4"/>
  <c r="I394" i="4"/>
  <c r="I393" i="4"/>
  <c r="I392" i="4"/>
  <c r="I389" i="4"/>
  <c r="I388" i="4"/>
  <c r="I387" i="4"/>
  <c r="I386" i="4"/>
  <c r="I385" i="4"/>
  <c r="I384" i="4"/>
  <c r="I383" i="4"/>
  <c r="I382" i="4"/>
  <c r="I381" i="4"/>
  <c r="I380" i="4"/>
  <c r="I379" i="4"/>
  <c r="I378" i="4"/>
  <c r="I377" i="4"/>
  <c r="I376" i="4"/>
  <c r="I375" i="4"/>
  <c r="I374" i="4"/>
  <c r="I373" i="4"/>
  <c r="I369" i="4"/>
  <c r="I368" i="4"/>
  <c r="I364" i="4"/>
  <c r="I363" i="4"/>
  <c r="I362" i="4"/>
  <c r="I361" i="4"/>
  <c r="I351" i="4"/>
  <c r="I350" i="4"/>
  <c r="I349" i="4"/>
  <c r="I348" i="4"/>
  <c r="I345" i="4"/>
  <c r="I344" i="4"/>
  <c r="I343" i="4"/>
  <c r="I342" i="4"/>
  <c r="I341" i="4"/>
  <c r="I340" i="4"/>
  <c r="I339" i="4"/>
  <c r="I338" i="4"/>
  <c r="I336" i="4"/>
  <c r="I335" i="4"/>
  <c r="I334" i="4"/>
  <c r="I333" i="4"/>
  <c r="I332" i="4"/>
  <c r="I331" i="4"/>
  <c r="I330" i="4"/>
  <c r="I329" i="4"/>
  <c r="I325" i="4"/>
  <c r="I324" i="4"/>
  <c r="I320" i="4"/>
  <c r="I319" i="4"/>
  <c r="I318" i="4"/>
  <c r="I317" i="4"/>
  <c r="I307" i="4"/>
  <c r="I306" i="4"/>
  <c r="I305" i="4"/>
  <c r="I304" i="4"/>
  <c r="I301" i="4"/>
  <c r="I300" i="4"/>
  <c r="I299" i="4"/>
  <c r="I298" i="4"/>
  <c r="I297" i="4"/>
  <c r="I296" i="4"/>
  <c r="I295" i="4"/>
  <c r="I294" i="4"/>
  <c r="I293" i="4"/>
  <c r="I292" i="4"/>
  <c r="I291" i="4"/>
  <c r="I290" i="4"/>
  <c r="I289" i="4"/>
  <c r="I288" i="4"/>
  <c r="I287" i="4"/>
  <c r="I286" i="4"/>
  <c r="I282" i="4"/>
  <c r="I281" i="4"/>
  <c r="I275" i="4"/>
  <c r="I276" i="4"/>
  <c r="I277" i="4"/>
  <c r="I274" i="4"/>
  <c r="I264" i="4"/>
  <c r="I263" i="4"/>
  <c r="I262" i="4"/>
  <c r="I261" i="4"/>
  <c r="I258" i="4"/>
  <c r="I257" i="4"/>
  <c r="I256" i="4"/>
  <c r="I255" i="4"/>
  <c r="I254" i="4"/>
  <c r="I253" i="4"/>
  <c r="I251" i="4"/>
  <c r="I250" i="4"/>
  <c r="I249" i="4"/>
  <c r="I248" i="4"/>
  <c r="I247" i="4"/>
  <c r="I246" i="4"/>
  <c r="I242" i="4"/>
  <c r="I241" i="4"/>
  <c r="I237" i="4"/>
  <c r="I236" i="4"/>
  <c r="I235" i="4"/>
  <c r="I234" i="4"/>
  <c r="I224" i="4"/>
  <c r="I223" i="4"/>
  <c r="I222" i="4"/>
  <c r="I221" i="4"/>
  <c r="I218" i="4"/>
  <c r="I217" i="4"/>
  <c r="I216" i="4"/>
  <c r="I215" i="4"/>
  <c r="I214" i="4"/>
  <c r="I213" i="4"/>
  <c r="I212" i="4"/>
  <c r="I211" i="4"/>
  <c r="I210" i="4"/>
  <c r="I209" i="4"/>
  <c r="I208" i="4"/>
  <c r="I207" i="4"/>
  <c r="I203" i="4"/>
  <c r="I202" i="4"/>
  <c r="I198" i="4"/>
  <c r="I197" i="4"/>
  <c r="I196" i="4"/>
  <c r="I195" i="4"/>
  <c r="I185" i="4"/>
  <c r="I186" i="4"/>
  <c r="I184" i="4"/>
  <c r="I181" i="4"/>
  <c r="I180" i="4"/>
  <c r="I179" i="4"/>
  <c r="I178" i="4"/>
  <c r="I177" i="4"/>
  <c r="I176" i="4"/>
  <c r="I174" i="4"/>
  <c r="I173" i="4"/>
  <c r="I172" i="4"/>
  <c r="I171" i="4"/>
  <c r="I170" i="4"/>
  <c r="I169" i="4"/>
  <c r="I165" i="4"/>
  <c r="I164" i="4"/>
  <c r="I160" i="4"/>
  <c r="I159" i="4"/>
  <c r="I158" i="4"/>
  <c r="I157" i="4"/>
  <c r="I153" i="4"/>
  <c r="I152" i="4"/>
  <c r="I154" i="4" s="1"/>
  <c r="O153" i="4"/>
  <c r="M153" i="4"/>
  <c r="I148" i="4"/>
  <c r="I147" i="4"/>
  <c r="I146" i="4"/>
  <c r="I142" i="4"/>
  <c r="I141" i="4"/>
  <c r="I140" i="4"/>
  <c r="I139" i="4"/>
  <c r="I400" i="4"/>
  <c r="I399" i="4"/>
  <c r="I398" i="4"/>
  <c r="O369" i="4"/>
  <c r="M369" i="4"/>
  <c r="O368" i="4"/>
  <c r="O370" i="4" s="1"/>
  <c r="M368" i="4"/>
  <c r="I356" i="4"/>
  <c r="I355" i="4"/>
  <c r="I354" i="4"/>
  <c r="O325" i="4"/>
  <c r="M325" i="4"/>
  <c r="O324" i="4"/>
  <c r="O326" i="4" s="1"/>
  <c r="M324" i="4"/>
  <c r="I312" i="4"/>
  <c r="I311" i="4"/>
  <c r="I310" i="4"/>
  <c r="O282" i="4"/>
  <c r="M282" i="4"/>
  <c r="O281" i="4"/>
  <c r="O283" i="4" s="1"/>
  <c r="M281" i="4"/>
  <c r="I269" i="4"/>
  <c r="I268" i="4"/>
  <c r="I267" i="4"/>
  <c r="O242" i="4"/>
  <c r="M242" i="4"/>
  <c r="O241" i="4"/>
  <c r="O243" i="4" s="1"/>
  <c r="M241" i="4"/>
  <c r="I229" i="4"/>
  <c r="I228" i="4"/>
  <c r="I227" i="4"/>
  <c r="O203" i="4"/>
  <c r="M203" i="4"/>
  <c r="O202" i="4"/>
  <c r="O204" i="4" s="1"/>
  <c r="M202" i="4"/>
  <c r="I191" i="4"/>
  <c r="I190" i="4"/>
  <c r="I189" i="4"/>
  <c r="O165" i="4"/>
  <c r="M165" i="4"/>
  <c r="O164" i="4"/>
  <c r="O166" i="4" s="1"/>
  <c r="M164" i="4"/>
  <c r="M155" i="4"/>
  <c r="O152" i="4"/>
  <c r="O154" i="4" s="1"/>
  <c r="M152" i="4"/>
  <c r="O148" i="4"/>
  <c r="M148" i="4"/>
  <c r="O147" i="4"/>
  <c r="M147" i="4"/>
  <c r="O146" i="4"/>
  <c r="O149" i="4" s="1"/>
  <c r="M146" i="4"/>
  <c r="I581" i="4"/>
  <c r="I580" i="4"/>
  <c r="I579" i="4"/>
  <c r="I577" i="4"/>
  <c r="I587" i="4"/>
  <c r="I586" i="4"/>
  <c r="I584" i="4"/>
  <c r="I576" i="4"/>
  <c r="I575" i="4"/>
  <c r="I574" i="4"/>
  <c r="I572" i="4"/>
  <c r="G546" i="2"/>
  <c r="G548" i="2" s="1"/>
  <c r="L544" i="2"/>
  <c r="K544" i="2"/>
  <c r="J544" i="2"/>
  <c r="J545" i="2" s="1"/>
  <c r="J546" i="2" s="1"/>
  <c r="J548" i="2" s="1"/>
  <c r="I544" i="2"/>
  <c r="I545" i="2" s="1"/>
  <c r="G544" i="2"/>
  <c r="G545" i="2" s="1"/>
  <c r="E543" i="2"/>
  <c r="H543" i="2" s="1"/>
  <c r="E542" i="2"/>
  <c r="H542" i="2" s="1"/>
  <c r="E552" i="2"/>
  <c r="H552" i="2" s="1"/>
  <c r="E551" i="2"/>
  <c r="H551" i="2" s="1"/>
  <c r="G555" i="2"/>
  <c r="G557" i="2" s="1"/>
  <c r="L553" i="2"/>
  <c r="K553" i="2"/>
  <c r="J553" i="2"/>
  <c r="I553" i="2"/>
  <c r="I554" i="2" s="1"/>
  <c r="I555" i="2" s="1"/>
  <c r="I557" i="2" s="1"/>
  <c r="G553" i="2"/>
  <c r="G554" i="2" s="1"/>
  <c r="L535" i="2"/>
  <c r="K535" i="2"/>
  <c r="H535" i="2"/>
  <c r="E534" i="2"/>
  <c r="G534" i="2" s="1"/>
  <c r="J533" i="2"/>
  <c r="J535" i="2" s="1"/>
  <c r="E532" i="2"/>
  <c r="G532" i="2" s="1"/>
  <c r="I531" i="2"/>
  <c r="I535" i="2" s="1"/>
  <c r="G526" i="2"/>
  <c r="G528" i="2" s="1"/>
  <c r="L524" i="2"/>
  <c r="L525" i="2" s="1"/>
  <c r="K524" i="2"/>
  <c r="K525" i="2" s="1"/>
  <c r="J524" i="2"/>
  <c r="J525" i="2" s="1"/>
  <c r="G524" i="2"/>
  <c r="G525" i="2" s="1"/>
  <c r="E523" i="2"/>
  <c r="I523" i="2" s="1"/>
  <c r="I524" i="2" s="1"/>
  <c r="E522" i="2"/>
  <c r="H522" i="2" s="1"/>
  <c r="H524" i="2" s="1"/>
  <c r="L516" i="2"/>
  <c r="L517" i="2" s="1"/>
  <c r="K516" i="2"/>
  <c r="I516" i="2"/>
  <c r="I517" i="2" s="1"/>
  <c r="I518" i="2" s="1"/>
  <c r="I520" i="2" s="1"/>
  <c r="H516" i="2"/>
  <c r="H517" i="2" s="1"/>
  <c r="H518" i="2" s="1"/>
  <c r="H519" i="2" s="1"/>
  <c r="G515" i="2"/>
  <c r="J514" i="2"/>
  <c r="G513" i="2"/>
  <c r="J512" i="2"/>
  <c r="G505" i="2"/>
  <c r="G507" i="2" s="1"/>
  <c r="L503" i="2"/>
  <c r="K503" i="2"/>
  <c r="J503" i="2"/>
  <c r="J504" i="2" s="1"/>
  <c r="I503" i="2"/>
  <c r="I504" i="2" s="1"/>
  <c r="I505" i="2" s="1"/>
  <c r="I507" i="2" s="1"/>
  <c r="G503" i="2"/>
  <c r="G504" i="2" s="1"/>
  <c r="E502" i="2"/>
  <c r="H502" i="2" s="1"/>
  <c r="E501" i="2"/>
  <c r="H501" i="2" s="1"/>
  <c r="E500" i="2"/>
  <c r="H500" i="2" s="1"/>
  <c r="E499" i="2"/>
  <c r="H499" i="2" s="1"/>
  <c r="L493" i="2"/>
  <c r="L494" i="2" s="1"/>
  <c r="L495" i="2" s="1"/>
  <c r="L496" i="2" s="1"/>
  <c r="H493" i="2"/>
  <c r="E492" i="2"/>
  <c r="G492" i="2" s="1"/>
  <c r="J491" i="2"/>
  <c r="E490" i="2"/>
  <c r="G490" i="2" s="1"/>
  <c r="K489" i="2"/>
  <c r="E488" i="2"/>
  <c r="G488" i="2" s="1"/>
  <c r="J487" i="2"/>
  <c r="E486" i="2"/>
  <c r="G486" i="2" s="1"/>
  <c r="K485" i="2"/>
  <c r="E483" i="2"/>
  <c r="G483" i="2" s="1"/>
  <c r="I482" i="2"/>
  <c r="J481" i="2"/>
  <c r="K480" i="2"/>
  <c r="E479" i="2"/>
  <c r="G479" i="2" s="1"/>
  <c r="J478" i="2"/>
  <c r="E477" i="2"/>
  <c r="G477" i="2" s="1"/>
  <c r="J476" i="2"/>
  <c r="E475" i="2"/>
  <c r="G475" i="2" s="1"/>
  <c r="J474" i="2"/>
  <c r="E473" i="2"/>
  <c r="G473" i="2" s="1"/>
  <c r="I472" i="2"/>
  <c r="G467" i="2"/>
  <c r="G469" i="2" s="1"/>
  <c r="L465" i="2"/>
  <c r="L466" i="2" s="1"/>
  <c r="L467" i="2" s="1"/>
  <c r="L468" i="2" s="1"/>
  <c r="K465" i="2"/>
  <c r="K466" i="2" s="1"/>
  <c r="K467" i="2" s="1"/>
  <c r="K468" i="2" s="1"/>
  <c r="J465" i="2"/>
  <c r="J466" i="2" s="1"/>
  <c r="J467" i="2" s="1"/>
  <c r="J469" i="2" s="1"/>
  <c r="G465" i="2"/>
  <c r="G466" i="2" s="1"/>
  <c r="E464" i="2"/>
  <c r="I464" i="2" s="1"/>
  <c r="I465" i="2" s="1"/>
  <c r="E463" i="2"/>
  <c r="H463" i="2" s="1"/>
  <c r="H465" i="2" s="1"/>
  <c r="L457" i="2"/>
  <c r="L458" i="2" s="1"/>
  <c r="L459" i="2" s="1"/>
  <c r="L460" i="2" s="1"/>
  <c r="I457" i="2"/>
  <c r="H457" i="2"/>
  <c r="G456" i="2"/>
  <c r="K455" i="2"/>
  <c r="K457" i="2" s="1"/>
  <c r="G454" i="2"/>
  <c r="J453" i="2"/>
  <c r="G452" i="2"/>
  <c r="J451" i="2"/>
  <c r="G450" i="2"/>
  <c r="J449" i="2"/>
  <c r="G448" i="2"/>
  <c r="J447" i="2"/>
  <c r="G446" i="2"/>
  <c r="J445" i="2"/>
  <c r="E370" i="2"/>
  <c r="H370" i="2" s="1"/>
  <c r="E369" i="2"/>
  <c r="H369" i="2" s="1"/>
  <c r="G439" i="2"/>
  <c r="G441" i="2" s="1"/>
  <c r="L437" i="2"/>
  <c r="L438" i="2" s="1"/>
  <c r="K437" i="2"/>
  <c r="J437" i="2"/>
  <c r="J438" i="2" s="1"/>
  <c r="J439" i="2" s="1"/>
  <c r="J441" i="2" s="1"/>
  <c r="I437" i="2"/>
  <c r="I438" i="2" s="1"/>
  <c r="I439" i="2" s="1"/>
  <c r="I441" i="2" s="1"/>
  <c r="G437" i="2"/>
  <c r="G438" i="2" s="1"/>
  <c r="E436" i="2"/>
  <c r="H436" i="2" s="1"/>
  <c r="E435" i="2"/>
  <c r="H435" i="2" s="1"/>
  <c r="E434" i="2"/>
  <c r="H434" i="2" s="1"/>
  <c r="E433" i="2"/>
  <c r="H433" i="2" s="1"/>
  <c r="L427" i="2"/>
  <c r="L428" i="2" s="1"/>
  <c r="L429" i="2" s="1"/>
  <c r="L430" i="2" s="1"/>
  <c r="H427" i="2"/>
  <c r="E426" i="2"/>
  <c r="G426" i="2" s="1"/>
  <c r="J425" i="2"/>
  <c r="E424" i="2"/>
  <c r="G424" i="2" s="1"/>
  <c r="K423" i="2"/>
  <c r="E422" i="2"/>
  <c r="G422" i="2" s="1"/>
  <c r="J421" i="2"/>
  <c r="E420" i="2"/>
  <c r="G420" i="2" s="1"/>
  <c r="K419" i="2"/>
  <c r="E417" i="2"/>
  <c r="G417" i="2" s="1"/>
  <c r="I416" i="2"/>
  <c r="J415" i="2"/>
  <c r="K414" i="2"/>
  <c r="E413" i="2"/>
  <c r="G413" i="2" s="1"/>
  <c r="J412" i="2"/>
  <c r="E411" i="2"/>
  <c r="G411" i="2" s="1"/>
  <c r="J410" i="2"/>
  <c r="E409" i="2"/>
  <c r="G409" i="2" s="1"/>
  <c r="J408" i="2"/>
  <c r="E407" i="2"/>
  <c r="G407" i="2" s="1"/>
  <c r="I406" i="2"/>
  <c r="G401" i="2"/>
  <c r="G403" i="2" s="1"/>
  <c r="L399" i="2"/>
  <c r="L400" i="2" s="1"/>
  <c r="L401" i="2" s="1"/>
  <c r="L402" i="2" s="1"/>
  <c r="K399" i="2"/>
  <c r="K400" i="2" s="1"/>
  <c r="K401" i="2" s="1"/>
  <c r="K402" i="2" s="1"/>
  <c r="J399" i="2"/>
  <c r="J400" i="2" s="1"/>
  <c r="J401" i="2" s="1"/>
  <c r="J403" i="2" s="1"/>
  <c r="G399" i="2"/>
  <c r="G400" i="2" s="1"/>
  <c r="E398" i="2"/>
  <c r="I398" i="2" s="1"/>
  <c r="I399" i="2" s="1"/>
  <c r="E397" i="2"/>
  <c r="H397" i="2" s="1"/>
  <c r="H399" i="2" s="1"/>
  <c r="L391" i="2"/>
  <c r="L392" i="2" s="1"/>
  <c r="L393" i="2" s="1"/>
  <c r="L394" i="2" s="1"/>
  <c r="I391" i="2"/>
  <c r="H391" i="2"/>
  <c r="G390" i="2"/>
  <c r="K389" i="2"/>
  <c r="K391" i="2" s="1"/>
  <c r="G388" i="2"/>
  <c r="J387" i="2"/>
  <c r="G386" i="2"/>
  <c r="J385" i="2"/>
  <c r="G384" i="2"/>
  <c r="J383" i="2"/>
  <c r="G382" i="2"/>
  <c r="J381" i="2"/>
  <c r="G380" i="2"/>
  <c r="J379" i="2"/>
  <c r="L363" i="2"/>
  <c r="H363" i="2"/>
  <c r="H364" i="2" s="1"/>
  <c r="E362" i="2"/>
  <c r="G362" i="2" s="1"/>
  <c r="E360" i="2"/>
  <c r="G360" i="2" s="1"/>
  <c r="K359" i="2"/>
  <c r="E356" i="2"/>
  <c r="G356" i="2" s="1"/>
  <c r="E358" i="2"/>
  <c r="G358" i="2" s="1"/>
  <c r="J361" i="2"/>
  <c r="K355" i="2"/>
  <c r="E353" i="2"/>
  <c r="G353" i="2" s="1"/>
  <c r="I352" i="2"/>
  <c r="J351" i="2"/>
  <c r="K350" i="2"/>
  <c r="E349" i="2"/>
  <c r="G349" i="2" s="1"/>
  <c r="J348" i="2"/>
  <c r="E347" i="2"/>
  <c r="G347" i="2" s="1"/>
  <c r="J346" i="2"/>
  <c r="E345" i="2"/>
  <c r="G345" i="2" s="1"/>
  <c r="J344" i="2"/>
  <c r="E343" i="2"/>
  <c r="G343" i="2" s="1"/>
  <c r="I342" i="2"/>
  <c r="J357" i="2"/>
  <c r="G373" i="2"/>
  <c r="G375" i="2" s="1"/>
  <c r="L371" i="2"/>
  <c r="L372" i="2" s="1"/>
  <c r="K371" i="2"/>
  <c r="K372" i="2" s="1"/>
  <c r="J371" i="2"/>
  <c r="J372" i="2" s="1"/>
  <c r="J373" i="2" s="1"/>
  <c r="J375" i="2" s="1"/>
  <c r="I371" i="2"/>
  <c r="I372" i="2" s="1"/>
  <c r="I373" i="2" s="1"/>
  <c r="I375" i="2" s="1"/>
  <c r="G371" i="2"/>
  <c r="G372" i="2" s="1"/>
  <c r="G592" i="2"/>
  <c r="G594" i="2" s="1"/>
  <c r="L590" i="2"/>
  <c r="K590" i="2"/>
  <c r="J590" i="2"/>
  <c r="J591" i="2" s="1"/>
  <c r="I590" i="2"/>
  <c r="G590" i="2"/>
  <c r="G591" i="2" s="1"/>
  <c r="E589" i="2"/>
  <c r="H589" i="2" s="1"/>
  <c r="E588" i="2"/>
  <c r="H588" i="2" s="1"/>
  <c r="E587" i="2"/>
  <c r="H587" i="2" s="1"/>
  <c r="E586" i="2"/>
  <c r="H586" i="2" s="1"/>
  <c r="E585" i="2"/>
  <c r="H585" i="2" s="1"/>
  <c r="E584" i="2"/>
  <c r="H584" i="2" s="1"/>
  <c r="L578" i="2"/>
  <c r="H578" i="2"/>
  <c r="G577" i="2"/>
  <c r="I576" i="2"/>
  <c r="J575" i="2"/>
  <c r="K574" i="2"/>
  <c r="K578" i="2" s="1"/>
  <c r="G573" i="2"/>
  <c r="J572" i="2"/>
  <c r="G571" i="2"/>
  <c r="J570" i="2"/>
  <c r="G569" i="2"/>
  <c r="J568" i="2"/>
  <c r="G567" i="2"/>
  <c r="I566" i="2"/>
  <c r="L35" i="2"/>
  <c r="I35" i="2"/>
  <c r="H35" i="2"/>
  <c r="J16" i="2"/>
  <c r="L6" i="2"/>
  <c r="J47" i="2" l="1"/>
  <c r="I199" i="4"/>
  <c r="I390" i="4"/>
  <c r="I302" i="4"/>
  <c r="I365" i="4"/>
  <c r="H247" i="2"/>
  <c r="H249" i="2" s="1"/>
  <c r="G35" i="2"/>
  <c r="K35" i="2"/>
  <c r="H544" i="2"/>
  <c r="H545" i="2" s="1"/>
  <c r="H546" i="2" s="1"/>
  <c r="H548" i="2" s="1"/>
  <c r="J516" i="2"/>
  <c r="J517" i="2" s="1"/>
  <c r="J518" i="2" s="1"/>
  <c r="J520" i="2" s="1"/>
  <c r="I546" i="2"/>
  <c r="I548" i="2" s="1"/>
  <c r="G535" i="2"/>
  <c r="G536" i="2" s="1"/>
  <c r="G537" i="2" s="1"/>
  <c r="G539" i="2" s="1"/>
  <c r="I346" i="4"/>
  <c r="I321" i="4"/>
  <c r="I278" i="4"/>
  <c r="I259" i="4"/>
  <c r="I225" i="4"/>
  <c r="I161" i="4"/>
  <c r="I238" i="4"/>
  <c r="I219" i="4"/>
  <c r="I182" i="4"/>
  <c r="I230" i="4"/>
  <c r="I283" i="4"/>
  <c r="I370" i="4"/>
  <c r="I192" i="4"/>
  <c r="I308" i="4"/>
  <c r="I143" i="4"/>
  <c r="I270" i="4"/>
  <c r="I396" i="4"/>
  <c r="I326" i="4"/>
  <c r="I401" i="4"/>
  <c r="I149" i="4"/>
  <c r="I166" i="4"/>
  <c r="I204" i="4"/>
  <c r="I243" i="4"/>
  <c r="I352" i="4"/>
  <c r="I313" i="4"/>
  <c r="I357" i="4"/>
  <c r="I187" i="4"/>
  <c r="I265" i="4"/>
  <c r="I582" i="4"/>
  <c r="I588" i="4"/>
  <c r="D173" i="1"/>
  <c r="D171" i="1"/>
  <c r="K545" i="2"/>
  <c r="K546" i="2" s="1"/>
  <c r="K547" i="2" s="1"/>
  <c r="L545" i="2"/>
  <c r="L546" i="2" s="1"/>
  <c r="L547" i="2" s="1"/>
  <c r="H553" i="2"/>
  <c r="H554" i="2" s="1"/>
  <c r="H555" i="2" s="1"/>
  <c r="H557" i="2" s="1"/>
  <c r="I493" i="2"/>
  <c r="I494" i="2" s="1"/>
  <c r="I495" i="2" s="1"/>
  <c r="I497" i="2" s="1"/>
  <c r="J554" i="2"/>
  <c r="J555" i="2" s="1"/>
  <c r="J557" i="2" s="1"/>
  <c r="L554" i="2"/>
  <c r="L555" i="2" s="1"/>
  <c r="L556" i="2" s="1"/>
  <c r="K554" i="2"/>
  <c r="K555" i="2" s="1"/>
  <c r="K556" i="2" s="1"/>
  <c r="G516" i="2"/>
  <c r="G517" i="2" s="1"/>
  <c r="G518" i="2" s="1"/>
  <c r="G520" i="2" s="1"/>
  <c r="L526" i="2"/>
  <c r="L527" i="2" s="1"/>
  <c r="I536" i="2"/>
  <c r="K526" i="2"/>
  <c r="K527" i="2" s="1"/>
  <c r="J536" i="2"/>
  <c r="L536" i="2"/>
  <c r="L537" i="2" s="1"/>
  <c r="L538" i="2" s="1"/>
  <c r="J457" i="2"/>
  <c r="J458" i="2" s="1"/>
  <c r="J459" i="2" s="1"/>
  <c r="J461" i="2" s="1"/>
  <c r="J526" i="2"/>
  <c r="J528" i="2" s="1"/>
  <c r="H525" i="2"/>
  <c r="H526" i="2" s="1"/>
  <c r="H528" i="2" s="1"/>
  <c r="H536" i="2"/>
  <c r="I525" i="2"/>
  <c r="I526" i="2" s="1"/>
  <c r="I528" i="2" s="1"/>
  <c r="L518" i="2"/>
  <c r="L519" i="2" s="1"/>
  <c r="K493" i="2"/>
  <c r="K494" i="2" s="1"/>
  <c r="K495" i="2" s="1"/>
  <c r="K497" i="2" s="1"/>
  <c r="J505" i="2"/>
  <c r="J507" i="2" s="1"/>
  <c r="K536" i="2"/>
  <c r="K537" i="2" s="1"/>
  <c r="K538" i="2" s="1"/>
  <c r="G493" i="2"/>
  <c r="G494" i="2" s="1"/>
  <c r="G495" i="2" s="1"/>
  <c r="G497" i="2" s="1"/>
  <c r="G457" i="2"/>
  <c r="G458" i="2" s="1"/>
  <c r="G459" i="2" s="1"/>
  <c r="G461" i="2" s="1"/>
  <c r="K517" i="2"/>
  <c r="K518" i="2" s="1"/>
  <c r="K520" i="2" s="1"/>
  <c r="J493" i="2"/>
  <c r="J494" i="2" s="1"/>
  <c r="J495" i="2" s="1"/>
  <c r="J497" i="2" s="1"/>
  <c r="H503" i="2"/>
  <c r="H504" i="2" s="1"/>
  <c r="I466" i="2"/>
  <c r="I467" i="2" s="1"/>
  <c r="I469" i="2" s="1"/>
  <c r="K458" i="2"/>
  <c r="K459" i="2" s="1"/>
  <c r="K461" i="2" s="1"/>
  <c r="H466" i="2"/>
  <c r="H467" i="2" s="1"/>
  <c r="H469" i="2" s="1"/>
  <c r="L504" i="2"/>
  <c r="L505" i="2" s="1"/>
  <c r="L506" i="2" s="1"/>
  <c r="H458" i="2"/>
  <c r="H459" i="2" s="1"/>
  <c r="H460" i="2" s="1"/>
  <c r="I458" i="2"/>
  <c r="I459" i="2" s="1"/>
  <c r="I461" i="2" s="1"/>
  <c r="H494" i="2"/>
  <c r="H495" i="2" s="1"/>
  <c r="H496" i="2" s="1"/>
  <c r="K504" i="2"/>
  <c r="K505" i="2" s="1"/>
  <c r="K506" i="2" s="1"/>
  <c r="G391" i="2"/>
  <c r="G392" i="2" s="1"/>
  <c r="G393" i="2" s="1"/>
  <c r="G395" i="2" s="1"/>
  <c r="H437" i="2"/>
  <c r="H438" i="2" s="1"/>
  <c r="H439" i="2" s="1"/>
  <c r="H441" i="2" s="1"/>
  <c r="I427" i="2"/>
  <c r="I428" i="2" s="1"/>
  <c r="I429" i="2" s="1"/>
  <c r="I431" i="2" s="1"/>
  <c r="J427" i="2"/>
  <c r="J428" i="2" s="1"/>
  <c r="J429" i="2" s="1"/>
  <c r="J431" i="2" s="1"/>
  <c r="K427" i="2"/>
  <c r="K428" i="2" s="1"/>
  <c r="K429" i="2" s="1"/>
  <c r="K431" i="2" s="1"/>
  <c r="J391" i="2"/>
  <c r="J392" i="2" s="1"/>
  <c r="J393" i="2" s="1"/>
  <c r="J395" i="2" s="1"/>
  <c r="G427" i="2"/>
  <c r="H400" i="2"/>
  <c r="H401" i="2" s="1"/>
  <c r="H403" i="2" s="1"/>
  <c r="K392" i="2"/>
  <c r="K393" i="2" s="1"/>
  <c r="K395" i="2" s="1"/>
  <c r="I400" i="2"/>
  <c r="I401" i="2" s="1"/>
  <c r="I403" i="2" s="1"/>
  <c r="K438" i="2"/>
  <c r="K439" i="2" s="1"/>
  <c r="K440" i="2" s="1"/>
  <c r="I392" i="2"/>
  <c r="I393" i="2" s="1"/>
  <c r="I395" i="2" s="1"/>
  <c r="J363" i="2"/>
  <c r="J364" i="2" s="1"/>
  <c r="J365" i="2" s="1"/>
  <c r="J367" i="2" s="1"/>
  <c r="L439" i="2"/>
  <c r="L440" i="2" s="1"/>
  <c r="H392" i="2"/>
  <c r="H393" i="2" s="1"/>
  <c r="H394" i="2" s="1"/>
  <c r="H428" i="2"/>
  <c r="H429" i="2" s="1"/>
  <c r="H430" i="2" s="1"/>
  <c r="K363" i="2"/>
  <c r="K364" i="2" s="1"/>
  <c r="K365" i="2" s="1"/>
  <c r="K367" i="2" s="1"/>
  <c r="I363" i="2"/>
  <c r="I364" i="2" s="1"/>
  <c r="I365" i="2" s="1"/>
  <c r="I367" i="2" s="1"/>
  <c r="G363" i="2"/>
  <c r="G364" i="2" s="1"/>
  <c r="H371" i="2"/>
  <c r="H372" i="2" s="1"/>
  <c r="H373" i="2" s="1"/>
  <c r="H375" i="2" s="1"/>
  <c r="G578" i="2"/>
  <c r="G579" i="2" s="1"/>
  <c r="G580" i="2" s="1"/>
  <c r="G582" i="2" s="1"/>
  <c r="J578" i="2"/>
  <c r="J579" i="2" s="1"/>
  <c r="J580" i="2" s="1"/>
  <c r="J582" i="2" s="1"/>
  <c r="I578" i="2"/>
  <c r="I579" i="2" s="1"/>
  <c r="I580" i="2" s="1"/>
  <c r="I582" i="2" s="1"/>
  <c r="L364" i="2"/>
  <c r="L365" i="2" s="1"/>
  <c r="L366" i="2" s="1"/>
  <c r="K373" i="2"/>
  <c r="K374" i="2" s="1"/>
  <c r="H590" i="2"/>
  <c r="H591" i="2" s="1"/>
  <c r="H365" i="2"/>
  <c r="H366" i="2" s="1"/>
  <c r="L373" i="2"/>
  <c r="L374" i="2" s="1"/>
  <c r="J592" i="2"/>
  <c r="J594" i="2" s="1"/>
  <c r="I591" i="2"/>
  <c r="I592" i="2" s="1"/>
  <c r="I594" i="2" s="1"/>
  <c r="K591" i="2"/>
  <c r="K592" i="2" s="1"/>
  <c r="K593" i="2" s="1"/>
  <c r="H579" i="2"/>
  <c r="H580" i="2" s="1"/>
  <c r="H581" i="2" s="1"/>
  <c r="L591" i="2"/>
  <c r="L592" i="2" s="1"/>
  <c r="L593" i="2" s="1"/>
  <c r="K579" i="2"/>
  <c r="K580" i="2" s="1"/>
  <c r="K582" i="2" s="1"/>
  <c r="L579" i="2"/>
  <c r="L580" i="2" s="1"/>
  <c r="L581" i="2" s="1"/>
  <c r="J35" i="2"/>
  <c r="K6" i="2"/>
  <c r="H537" i="2" l="1"/>
  <c r="H539" i="2" s="1"/>
  <c r="I537" i="2"/>
  <c r="I539" i="2" s="1"/>
  <c r="J537" i="2"/>
  <c r="J539" i="2" s="1"/>
  <c r="H505" i="2"/>
  <c r="H507" i="2" s="1"/>
  <c r="G428" i="2"/>
  <c r="G429" i="2" s="1"/>
  <c r="G431" i="2" s="1"/>
  <c r="G365" i="2"/>
  <c r="G367" i="2" s="1"/>
  <c r="H592" i="2"/>
  <c r="H594" i="2" s="1"/>
  <c r="M35" i="4"/>
  <c r="I26" i="4" l="1"/>
  <c r="I38" i="4"/>
  <c r="D58" i="1" s="1"/>
  <c r="D178" i="1" l="1"/>
  <c r="I414" i="4"/>
  <c r="H638" i="2"/>
  <c r="K626" i="2"/>
  <c r="J626" i="2"/>
  <c r="H626" i="2"/>
  <c r="H627" i="2" s="1"/>
  <c r="H628" i="2" s="1"/>
  <c r="H629" i="2" s="1"/>
  <c r="E663" i="2"/>
  <c r="H663" i="2" s="1"/>
  <c r="E662" i="2"/>
  <c r="H662" i="2" s="1"/>
  <c r="G666" i="2"/>
  <c r="G668" i="2" s="1"/>
  <c r="L664" i="2"/>
  <c r="L665" i="2" s="1"/>
  <c r="K664" i="2"/>
  <c r="K665" i="2" s="1"/>
  <c r="J664" i="2"/>
  <c r="J665" i="2" s="1"/>
  <c r="J666" i="2" s="1"/>
  <c r="J668" i="2" s="1"/>
  <c r="I664" i="2"/>
  <c r="I665" i="2" s="1"/>
  <c r="I666" i="2" s="1"/>
  <c r="I668" i="2" s="1"/>
  <c r="G664" i="2"/>
  <c r="G665" i="2" s="1"/>
  <c r="E661" i="2"/>
  <c r="H661" i="2" s="1"/>
  <c r="E660" i="2"/>
  <c r="H660" i="2" s="1"/>
  <c r="J642" i="2"/>
  <c r="G643" i="2"/>
  <c r="G654" i="2"/>
  <c r="G656" i="2" s="1"/>
  <c r="L652" i="2"/>
  <c r="L653" i="2" s="1"/>
  <c r="K652" i="2"/>
  <c r="K653" i="2" s="1"/>
  <c r="J652" i="2"/>
  <c r="I652" i="2"/>
  <c r="I653" i="2" s="1"/>
  <c r="G652" i="2"/>
  <c r="G653" i="2" s="1"/>
  <c r="E651" i="2"/>
  <c r="H651" i="2" s="1"/>
  <c r="E650" i="2"/>
  <c r="H650" i="2" s="1"/>
  <c r="L644" i="2"/>
  <c r="I644" i="2"/>
  <c r="I645" i="2" s="1"/>
  <c r="H644" i="2"/>
  <c r="K644" i="2"/>
  <c r="K645" i="2" s="1"/>
  <c r="K646" i="2" s="1"/>
  <c r="H634" i="2"/>
  <c r="H633" i="2"/>
  <c r="L626" i="2"/>
  <c r="G625" i="2"/>
  <c r="I624" i="2"/>
  <c r="G623" i="2"/>
  <c r="I622" i="2"/>
  <c r="H36" i="2"/>
  <c r="H37" i="2" s="1"/>
  <c r="H38" i="2" s="1"/>
  <c r="I413" i="4"/>
  <c r="I411" i="4"/>
  <c r="L635" i="2"/>
  <c r="K635" i="2"/>
  <c r="J635" i="2"/>
  <c r="E71" i="2"/>
  <c r="H71" i="2" s="1"/>
  <c r="E70" i="2"/>
  <c r="H70" i="2" s="1"/>
  <c r="L72" i="2"/>
  <c r="K72" i="2"/>
  <c r="J72" i="2"/>
  <c r="J73" i="2" s="1"/>
  <c r="J74" i="2" s="1"/>
  <c r="J76" i="2" s="1"/>
  <c r="I72" i="2"/>
  <c r="I73" i="2" s="1"/>
  <c r="G46" i="2"/>
  <c r="G47" i="2" s="1"/>
  <c r="I45" i="4"/>
  <c r="I42" i="4"/>
  <c r="I418" i="4" l="1"/>
  <c r="J6" i="2"/>
  <c r="N8" i="2"/>
  <c r="I43" i="4"/>
  <c r="D59" i="1" s="1"/>
  <c r="H72" i="2"/>
  <c r="H73" i="2" s="1"/>
  <c r="G36" i="2"/>
  <c r="G37" i="2" s="1"/>
  <c r="G39" i="2" s="1"/>
  <c r="D93" i="1" s="1"/>
  <c r="I626" i="2"/>
  <c r="I627" i="2" s="1"/>
  <c r="I628" i="2" s="1"/>
  <c r="I630" i="2" s="1"/>
  <c r="H664" i="2"/>
  <c r="H665" i="2" s="1"/>
  <c r="H666" i="2" s="1"/>
  <c r="H668" i="2" s="1"/>
  <c r="G626" i="2"/>
  <c r="G627" i="2" s="1"/>
  <c r="G628" i="2" s="1"/>
  <c r="G630" i="2" s="1"/>
  <c r="I46" i="4"/>
  <c r="K666" i="2"/>
  <c r="K667" i="2" s="1"/>
  <c r="L666" i="2"/>
  <c r="L667" i="2" s="1"/>
  <c r="G644" i="2"/>
  <c r="G645" i="2" s="1"/>
  <c r="G646" i="2" s="1"/>
  <c r="G648" i="2" s="1"/>
  <c r="H652" i="2"/>
  <c r="H653" i="2" s="1"/>
  <c r="H654" i="2" s="1"/>
  <c r="H656" i="2" s="1"/>
  <c r="J644" i="2"/>
  <c r="J645" i="2" s="1"/>
  <c r="J646" i="2" s="1"/>
  <c r="J648" i="2" s="1"/>
  <c r="K647" i="2"/>
  <c r="K648" i="2" s="1"/>
  <c r="J653" i="2"/>
  <c r="J654" i="2" s="1"/>
  <c r="J656" i="2" s="1"/>
  <c r="H645" i="2"/>
  <c r="H646" i="2" s="1"/>
  <c r="H647" i="2" s="1"/>
  <c r="I654" i="2"/>
  <c r="I656" i="2" s="1"/>
  <c r="K654" i="2"/>
  <c r="K655" i="2" s="1"/>
  <c r="I646" i="2"/>
  <c r="I648" i="2" s="1"/>
  <c r="L654" i="2"/>
  <c r="L655" i="2" s="1"/>
  <c r="L645" i="2"/>
  <c r="L646" i="2" s="1"/>
  <c r="L647" i="2" s="1"/>
  <c r="H635" i="2"/>
  <c r="H636" i="2" s="1"/>
  <c r="H637" i="2" s="1"/>
  <c r="J627" i="2"/>
  <c r="J628" i="2" s="1"/>
  <c r="J630" i="2" s="1"/>
  <c r="K627" i="2"/>
  <c r="K628" i="2" s="1"/>
  <c r="K629" i="2" s="1"/>
  <c r="L627" i="2"/>
  <c r="L628" i="2" s="1"/>
  <c r="L629" i="2" s="1"/>
  <c r="J36" i="2"/>
  <c r="J37" i="2" s="1"/>
  <c r="J39" i="2" s="1"/>
  <c r="I36" i="2"/>
  <c r="I37" i="2" s="1"/>
  <c r="I39" i="2" s="1"/>
  <c r="D92" i="1" s="1"/>
  <c r="L36" i="2"/>
  <c r="L37" i="2" s="1"/>
  <c r="L38" i="2" s="1"/>
  <c r="K36" i="2"/>
  <c r="K37" i="2" s="1"/>
  <c r="K39" i="2" s="1"/>
  <c r="G635" i="2"/>
  <c r="G636" i="2" s="1"/>
  <c r="G637" i="2" s="1"/>
  <c r="G639" i="2" s="1"/>
  <c r="I635" i="2"/>
  <c r="J636" i="2"/>
  <c r="J637" i="2" s="1"/>
  <c r="J639" i="2" s="1"/>
  <c r="K636" i="2"/>
  <c r="K637" i="2" s="1"/>
  <c r="K638" i="2" s="1"/>
  <c r="L636" i="2"/>
  <c r="L637" i="2" s="1"/>
  <c r="L638" i="2" s="1"/>
  <c r="I74" i="2"/>
  <c r="I76" i="2" s="1"/>
  <c r="G72" i="2"/>
  <c r="G73" i="2" s="1"/>
  <c r="K73" i="2"/>
  <c r="K74" i="2" s="1"/>
  <c r="K75" i="2" s="1"/>
  <c r="L73" i="2"/>
  <c r="L74" i="2" s="1"/>
  <c r="L75" i="2" s="1"/>
  <c r="G74" i="2"/>
  <c r="G76" i="2" s="1"/>
  <c r="F297" i="1"/>
  <c r="F294" i="1"/>
  <c r="I747" i="4"/>
  <c r="I746" i="4"/>
  <c r="I745" i="4"/>
  <c r="I712" i="4"/>
  <c r="I711" i="4"/>
  <c r="I710" i="4"/>
  <c r="I709" i="4"/>
  <c r="I708" i="4"/>
  <c r="I741" i="4"/>
  <c r="I740" i="4"/>
  <c r="I739" i="4"/>
  <c r="I738" i="4"/>
  <c r="I737" i="4"/>
  <c r="I735" i="4"/>
  <c r="I734" i="4"/>
  <c r="I733" i="4"/>
  <c r="I732" i="4"/>
  <c r="I731" i="4"/>
  <c r="I730" i="4"/>
  <c r="I729" i="4"/>
  <c r="I728" i="4"/>
  <c r="I726" i="4"/>
  <c r="I725" i="4"/>
  <c r="I724" i="4"/>
  <c r="I723" i="4"/>
  <c r="I722" i="4"/>
  <c r="I720" i="4"/>
  <c r="I719" i="4"/>
  <c r="I718" i="4"/>
  <c r="I717" i="4"/>
  <c r="I705" i="4"/>
  <c r="I704" i="4"/>
  <c r="I703" i="4"/>
  <c r="I702" i="4"/>
  <c r="I701" i="4"/>
  <c r="I699" i="4"/>
  <c r="I698" i="4"/>
  <c r="I697" i="4"/>
  <c r="I696" i="4"/>
  <c r="I695" i="4"/>
  <c r="I694" i="4"/>
  <c r="I693" i="4"/>
  <c r="I692" i="4"/>
  <c r="I686" i="4"/>
  <c r="I685" i="4"/>
  <c r="I682" i="4"/>
  <c r="I681" i="4"/>
  <c r="I680" i="4"/>
  <c r="O33" i="4"/>
  <c r="I933" i="4"/>
  <c r="I932" i="4"/>
  <c r="I931" i="4"/>
  <c r="I930" i="4"/>
  <c r="I929" i="4"/>
  <c r="I928" i="4"/>
  <c r="I925" i="4"/>
  <c r="I924" i="4"/>
  <c r="I923" i="4"/>
  <c r="I922" i="4"/>
  <c r="N9" i="2" l="1"/>
  <c r="N10" i="2" s="1"/>
  <c r="N11" i="2" s="1"/>
  <c r="H74" i="2"/>
  <c r="H76" i="2" s="1"/>
  <c r="H639" i="2"/>
  <c r="I636" i="2"/>
  <c r="I637" i="2" s="1"/>
  <c r="I639" i="2" s="1"/>
  <c r="I748" i="4"/>
  <c r="I713" i="4"/>
  <c r="I687" i="4"/>
  <c r="I706" i="4"/>
  <c r="I742" i="4"/>
  <c r="I683" i="4"/>
  <c r="O34" i="4"/>
  <c r="I934" i="4"/>
  <c r="I926" i="4"/>
  <c r="L933" i="4" l="1"/>
  <c r="G26" i="3" l="1"/>
  <c r="G27" i="3" s="1"/>
  <c r="G28" i="3" s="1"/>
  <c r="I917" i="4" l="1"/>
  <c r="I916" i="4"/>
  <c r="I915" i="4"/>
  <c r="I913" i="4"/>
  <c r="I912" i="4"/>
  <c r="I911" i="4"/>
  <c r="I910" i="4"/>
  <c r="I909" i="4"/>
  <c r="I905" i="4"/>
  <c r="I904" i="4"/>
  <c r="I902" i="4"/>
  <c r="I901" i="4"/>
  <c r="I900" i="4"/>
  <c r="I899" i="4"/>
  <c r="I895" i="4"/>
  <c r="I894" i="4"/>
  <c r="I892" i="4"/>
  <c r="I891" i="4"/>
  <c r="I890" i="4"/>
  <c r="I889" i="4"/>
  <c r="I888" i="4"/>
  <c r="I887" i="4"/>
  <c r="I886" i="4"/>
  <c r="I885" i="4"/>
  <c r="I884" i="4"/>
  <c r="I883" i="4"/>
  <c r="I882" i="4"/>
  <c r="I881" i="4"/>
  <c r="I880" i="4"/>
  <c r="I879" i="4"/>
  <c r="I874" i="4"/>
  <c r="I873" i="4"/>
  <c r="I871" i="4"/>
  <c r="I870" i="4"/>
  <c r="I866" i="4"/>
  <c r="I865" i="4"/>
  <c r="I863" i="4"/>
  <c r="I862" i="4"/>
  <c r="I858" i="4"/>
  <c r="I857" i="4"/>
  <c r="I856" i="4"/>
  <c r="I855" i="4"/>
  <c r="I854" i="4"/>
  <c r="I852" i="4"/>
  <c r="I851" i="4"/>
  <c r="I850" i="4"/>
  <c r="I849" i="4"/>
  <c r="I848" i="4"/>
  <c r="I844" i="4"/>
  <c r="I843" i="4"/>
  <c r="I842" i="4"/>
  <c r="I841" i="4"/>
  <c r="I835" i="4"/>
  <c r="I828" i="4"/>
  <c r="I837" i="4"/>
  <c r="I836" i="4"/>
  <c r="I834" i="4"/>
  <c r="I829" i="4"/>
  <c r="I830" i="4"/>
  <c r="I827" i="4"/>
  <c r="I818" i="4"/>
  <c r="I819" i="4"/>
  <c r="I820" i="4"/>
  <c r="I821" i="4"/>
  <c r="I822" i="4"/>
  <c r="I814" i="4"/>
  <c r="I813" i="4"/>
  <c r="I811" i="4"/>
  <c r="I810" i="4"/>
  <c r="I805" i="4"/>
  <c r="I804" i="4"/>
  <c r="I809" i="4"/>
  <c r="I808" i="4"/>
  <c r="I803" i="4"/>
  <c r="I806" i="4"/>
  <c r="I802" i="4"/>
  <c r="I798" i="4"/>
  <c r="I797" i="4"/>
  <c r="I793" i="4"/>
  <c r="I792" i="4"/>
  <c r="I788" i="4"/>
  <c r="I783" i="4"/>
  <c r="I778" i="4"/>
  <c r="I772" i="4"/>
  <c r="I771" i="4"/>
  <c r="I782" i="4"/>
  <c r="I777" i="4"/>
  <c r="I776" i="4"/>
  <c r="I770" i="4"/>
  <c r="I765" i="4"/>
  <c r="I766" i="4" s="1"/>
  <c r="I761" i="4"/>
  <c r="I760" i="4"/>
  <c r="I756" i="4"/>
  <c r="I755" i="4"/>
  <c r="I751" i="4"/>
  <c r="M33" i="4"/>
  <c r="I4" i="4" l="1"/>
  <c r="I5" i="4" s="1"/>
  <c r="D33" i="1" s="1"/>
  <c r="I33" i="4"/>
  <c r="I29" i="4"/>
  <c r="I30" i="4" s="1"/>
  <c r="D54" i="1" l="1"/>
  <c r="I10" i="4" l="1"/>
  <c r="I34" i="4" l="1"/>
  <c r="D57" i="1" s="1"/>
  <c r="I8" i="4"/>
  <c r="H26" i="2"/>
  <c r="L26" i="2"/>
  <c r="K26" i="2"/>
  <c r="K27" i="2" s="1"/>
  <c r="I26" i="2"/>
  <c r="I27" i="2" s="1"/>
  <c r="I28" i="2" s="1"/>
  <c r="I30" i="2" s="1"/>
  <c r="J26" i="2"/>
  <c r="H17" i="2"/>
  <c r="H18" i="2" s="1"/>
  <c r="H19" i="2" s="1"/>
  <c r="G15" i="2"/>
  <c r="G16" i="2" s="1"/>
  <c r="L48" i="2"/>
  <c r="L8" i="4" l="1"/>
  <c r="J17" i="2"/>
  <c r="J18" i="2" s="1"/>
  <c r="J20" i="2" s="1"/>
  <c r="G17" i="2"/>
  <c r="G18" i="2" s="1"/>
  <c r="G20" i="2" s="1"/>
  <c r="D84" i="1" s="1"/>
  <c r="I12" i="4"/>
  <c r="I11" i="4"/>
  <c r="I875" i="4"/>
  <c r="I906" i="4"/>
  <c r="I867" i="4"/>
  <c r="I859" i="4"/>
  <c r="I918" i="4"/>
  <c r="I896" i="4"/>
  <c r="I845" i="4"/>
  <c r="I831" i="4"/>
  <c r="I838" i="4"/>
  <c r="I823" i="4"/>
  <c r="I815" i="4"/>
  <c r="I794" i="4"/>
  <c r="I784" i="4"/>
  <c r="I799" i="4"/>
  <c r="I779" i="4"/>
  <c r="I789" i="4"/>
  <c r="I773" i="4"/>
  <c r="I752" i="4"/>
  <c r="I762" i="4"/>
  <c r="I757" i="4"/>
  <c r="G26" i="2"/>
  <c r="G27" i="2" s="1"/>
  <c r="G28" i="2"/>
  <c r="G30" i="2" s="1"/>
  <c r="D88" i="1" s="1"/>
  <c r="H27" i="2"/>
  <c r="H28" i="2" s="1"/>
  <c r="H30" i="2" s="1"/>
  <c r="L27" i="2"/>
  <c r="L28" i="2" s="1"/>
  <c r="L29" i="2" s="1"/>
  <c r="J27" i="2"/>
  <c r="J28" i="2" s="1"/>
  <c r="J30" i="2" s="1"/>
  <c r="K28" i="2"/>
  <c r="K29" i="2" s="1"/>
  <c r="I17" i="2"/>
  <c r="I18" i="2" s="1"/>
  <c r="I20" i="2" s="1"/>
  <c r="D83" i="1" s="1"/>
  <c r="L17" i="2"/>
  <c r="L18" i="2" s="1"/>
  <c r="L19" i="2" s="1"/>
  <c r="K17" i="2"/>
  <c r="K18" i="2" s="1"/>
  <c r="K20" i="2" s="1"/>
  <c r="K48" i="2"/>
  <c r="K49" i="2" s="1"/>
  <c r="J48" i="2"/>
  <c r="J49" i="2" s="1"/>
  <c r="J51" i="2" s="1"/>
  <c r="L49" i="2"/>
  <c r="L50" i="2" s="1"/>
  <c r="J7" i="2"/>
  <c r="J8" i="2" s="1"/>
  <c r="J10" i="2" s="1"/>
  <c r="G7" i="2"/>
  <c r="G8" i="2" s="1"/>
  <c r="G10" i="2" s="1"/>
  <c r="D80" i="1" s="1"/>
  <c r="I7" i="2"/>
  <c r="K7" i="2"/>
  <c r="K8" i="2" s="1"/>
  <c r="K10" i="2" s="1"/>
  <c r="L7" i="2"/>
  <c r="L8" i="2" s="1"/>
  <c r="L9" i="2" s="1"/>
  <c r="K51" i="2" l="1"/>
  <c r="I8" i="2"/>
  <c r="I10" i="2" s="1"/>
  <c r="D79" i="1" s="1"/>
  <c r="H7" i="2"/>
  <c r="H8" i="2" s="1"/>
  <c r="H10" i="2" s="1"/>
  <c r="G48" i="2"/>
  <c r="G49" i="2" s="1"/>
  <c r="G51" i="2" s="1"/>
  <c r="D97" i="1" s="1"/>
  <c r="I48" i="2"/>
  <c r="I49" i="2" s="1"/>
  <c r="I51" i="2" s="1"/>
  <c r="H48" i="2"/>
  <c r="H49" i="2" s="1"/>
  <c r="H51" i="2" s="1"/>
  <c r="D96" i="1" s="1"/>
  <c r="I13" i="4"/>
  <c r="D35" i="1" s="1"/>
</calcChain>
</file>

<file path=xl/sharedStrings.xml><?xml version="1.0" encoding="utf-8"?>
<sst xmlns="http://schemas.openxmlformats.org/spreadsheetml/2006/main" count="2228" uniqueCount="434">
  <si>
    <t>SUMMARY</t>
  </si>
  <si>
    <t>SUMMARY OF BILLS OF QUANTITIES</t>
  </si>
  <si>
    <t>SL.NO</t>
  </si>
  <si>
    <t>BILL NAME</t>
  </si>
  <si>
    <t>AMOUNT (MRF)</t>
  </si>
  <si>
    <t>1 )</t>
  </si>
  <si>
    <t>TOTAL OF BILL NO. 01 (PRELIMINARIES)</t>
  </si>
  <si>
    <t>2 )</t>
  </si>
  <si>
    <t>TOTAL OF BILL NO. 02 (GROUND WORKS)</t>
  </si>
  <si>
    <t>3 )</t>
  </si>
  <si>
    <t>TOTAL OF BILL NO. 03 (CONCRETE WORKS)</t>
  </si>
  <si>
    <t>4 )</t>
  </si>
  <si>
    <t>TOTAL OF BILL NO. 04 (MASONRY &amp; PLASTERING WORKS)</t>
  </si>
  <si>
    <t>5 )</t>
  </si>
  <si>
    <t>TOTAL OF BILL NO. 05 (CEILING WORKS)</t>
  </si>
  <si>
    <t>6 )</t>
  </si>
  <si>
    <t>TOTAL OF BILL NO. 06 (FINISHING WORKS)</t>
  </si>
  <si>
    <t>7 )</t>
  </si>
  <si>
    <t>TOTAL OF BILL NO. 07 (PAINTING WORKS)</t>
  </si>
  <si>
    <t>8 )</t>
  </si>
  <si>
    <t>TOTAL OF BILL NO. 08 (DOORS &amp; WINDOWS WORKS)</t>
  </si>
  <si>
    <t>9 )</t>
  </si>
  <si>
    <t>TOTAL OF BILL NO. 09 (METAL WORKS)</t>
  </si>
  <si>
    <t>10)</t>
  </si>
  <si>
    <t>TOTAL OF BILL NO. 10 (PLUMBING SEWERAGE &amp; DRAINAGE SYSTEM)</t>
  </si>
  <si>
    <t>TOTAL OF BILL NO. 11 (ELECTRICAL INSTALLATIONS)</t>
  </si>
  <si>
    <t>12)</t>
  </si>
  <si>
    <t>TOTAL OF BILL NO. 12 (AIRCONDITIONING &amp; MECHANICAL VENTILATION SYSTEM)</t>
  </si>
  <si>
    <t>3)</t>
  </si>
  <si>
    <t>4)</t>
  </si>
  <si>
    <t>DESCRIPTION</t>
  </si>
  <si>
    <t xml:space="preserve"> UNIT </t>
  </si>
  <si>
    <t>QTY</t>
  </si>
  <si>
    <t xml:space="preserve"> RATE </t>
  </si>
  <si>
    <t xml:space="preserve"> TOTAL AMOUNT </t>
  </si>
  <si>
    <t>Bill No: 01</t>
  </si>
  <si>
    <t>PRELIMINARIES</t>
  </si>
  <si>
    <t>GENERAL NOTES</t>
  </si>
  <si>
    <t>SITE MANAGEMENT COST</t>
  </si>
  <si>
    <t>Allow for all on and off site management costs including costs of foreman, erection of temporary buildings and services, maintenance, telephone, fax, hoardings, fences and similar</t>
  </si>
  <si>
    <t>item</t>
  </si>
  <si>
    <t>SIGN BOARD</t>
  </si>
  <si>
    <t xml:space="preserve">Allow for a sign board of not less than 2m x 2m </t>
  </si>
  <si>
    <t>nr</t>
  </si>
  <si>
    <t>CLEAN - UP</t>
  </si>
  <si>
    <t xml:space="preserve">Allow for clean-up of completed works and site </t>
  </si>
  <si>
    <t>(CARRIED OVER TO THE GENERAL SUMMARY)</t>
  </si>
  <si>
    <t>Bill No: 02</t>
  </si>
  <si>
    <t>GROUND WORKS</t>
  </si>
  <si>
    <t>GENERAL NOTES:</t>
  </si>
  <si>
    <t>(a) Rates shall include for: leveling, grading, trimming, compacting to faces of excavation, keep sides plumb, backfilling, consolidating in layers and disposing surplus soil</t>
  </si>
  <si>
    <t xml:space="preserve"> SITE CLEARING </t>
  </si>
  <si>
    <t xml:space="preserve"> Clear the area of site from rubbish and vegetable matters, stumps, roots. </t>
  </si>
  <si>
    <t xml:space="preserve">Demolition shall be included (if any) </t>
  </si>
  <si>
    <t xml:space="preserve"> item </t>
  </si>
  <si>
    <t xml:space="preserve"> EXCAVATION </t>
  </si>
  <si>
    <t>Allow for equipment, machinery and excavation with disposal of excavated materials.</t>
  </si>
  <si>
    <t xml:space="preserve"> m3 </t>
  </si>
  <si>
    <t xml:space="preserve"> BACKFILL </t>
  </si>
  <si>
    <t>Allow for filling of good quality material, free from garbage, spoiled soil, boulders. Filling to be done in layers to provide require compaction. Precaution to be taken while compaction for the sub-structure and any service pipe lines or cables underneath.</t>
  </si>
  <si>
    <t>Bill No: 03</t>
  </si>
  <si>
    <t>CONCRETE WORKS</t>
  </si>
  <si>
    <t>Lean concrete</t>
  </si>
  <si>
    <t xml:space="preserve">a) Quantity measured to the edges of concrete foundation members. Rate shall be inclusive for any additional concrete required to place the formwork. </t>
  </si>
  <si>
    <t>1)</t>
  </si>
  <si>
    <t>m3</t>
  </si>
  <si>
    <t>2)</t>
  </si>
  <si>
    <t>Reinforced Concrete</t>
  </si>
  <si>
    <t>In-situ reinforced concrete to:</t>
  </si>
  <si>
    <t>*Add water proofing compound / admixture to concrete mix for walls GL and Roof Slabs</t>
  </si>
  <si>
    <t>3.2.01</t>
  </si>
  <si>
    <t>Foundation</t>
  </si>
  <si>
    <t>RCC in below ground columns</t>
  </si>
  <si>
    <t>3.2.02</t>
  </si>
  <si>
    <t>Ground floor</t>
  </si>
  <si>
    <t>RCC in columns</t>
  </si>
  <si>
    <t>First floor</t>
  </si>
  <si>
    <t>Formwork</t>
  </si>
  <si>
    <t>a) Rates shall include for: all necessary boarding, supports, erecting, framing, temporary cambering, cutting, perforations for reinforcing bars, bolts, straps, ties, hangers, pipes, removal of formwork and normal practices used.</t>
  </si>
  <si>
    <t>3.3.01</t>
  </si>
  <si>
    <t>m2</t>
  </si>
  <si>
    <t>Foundation beams</t>
  </si>
  <si>
    <t>Below ground columns</t>
  </si>
  <si>
    <t>3.3.02</t>
  </si>
  <si>
    <t>Columns</t>
  </si>
  <si>
    <t>Reinforcement</t>
  </si>
  <si>
    <t>a) Rates shall include for: cleaning, fabrication, placing, the provision for all necessary temporary fixings and supports including tie wire and chair supports, laps, and wastages.</t>
  </si>
  <si>
    <t>kg</t>
  </si>
  <si>
    <t>6mm dia bars in below ground columns</t>
  </si>
  <si>
    <t xml:space="preserve"> kg </t>
  </si>
  <si>
    <t>3.4.02</t>
  </si>
  <si>
    <t>6mm dia bars</t>
  </si>
  <si>
    <t>Dampproof membrane</t>
  </si>
  <si>
    <t>a) Dampproof membrane to all surfaces of concrete below ground level</t>
  </si>
  <si>
    <t xml:space="preserve">Polythyn dampproof membrane </t>
  </si>
  <si>
    <t xml:space="preserve"> m2 </t>
  </si>
  <si>
    <t xml:space="preserve">Water proofing </t>
  </si>
  <si>
    <t>a) Rates shall include for: dress around and sealing to all penetrations.</t>
  </si>
  <si>
    <t xml:space="preserve"> BILL No: 04 </t>
  </si>
  <si>
    <t xml:space="preserve"> MASONRY AND PLASTERING </t>
  </si>
  <si>
    <t xml:space="preserve"> GENERAL </t>
  </si>
  <si>
    <t xml:space="preserve">floor slabs, cutting or leaving holes and openings as recesses for and building in pipes, conduits, sleeves and similar as required for all trades; leaving surfaces rough or raking out joints for plastering and flashings, bedding </t>
  </si>
  <si>
    <t>frames or plates, building in joists, bearers or similar, temporary supports to openings, templates, reinforcement in walls and for all necessary making good</t>
  </si>
  <si>
    <t>CEMENT BRICK WORK</t>
  </si>
  <si>
    <t>4.2.01</t>
  </si>
  <si>
    <t>150mm wide cement bricks, laid on and incl. mortar of ratio 1:5 External walls.</t>
  </si>
  <si>
    <t>4.2.02</t>
  </si>
  <si>
    <t>150mm wide cement bricks, laid on and incl. mortar of ratio 1:5 Internal walls.</t>
  </si>
  <si>
    <t xml:space="preserve"> PLASTERING  </t>
  </si>
  <si>
    <t>4.3.1</t>
  </si>
  <si>
    <t xml:space="preserve"> PLATERING - EXTERNAL </t>
  </si>
  <si>
    <t>a) 20mm cement plastering on external walls and concrete surfaces with 1:4 Cement mortar mix as specified incl. wire mesh at joints of concrete surfaces and walls (first, second coats).</t>
  </si>
  <si>
    <t>4.3.2</t>
  </si>
  <si>
    <t xml:space="preserve"> PLASTERING - INTERNAL </t>
  </si>
  <si>
    <t>a) 15mm cement plastering on internal walls and concrete surfaces with 1:4 Cement mortar mix as specified incl. wire mesh at joints of concrete surfaces and walls (one coat).</t>
  </si>
  <si>
    <t xml:space="preserve"> CEMENT SCREED </t>
  </si>
  <si>
    <t>50 mm thick Cement screed on top of slabs.</t>
  </si>
  <si>
    <t xml:space="preserve"> BILL No: 05 </t>
  </si>
  <si>
    <t>(a) Rates shall include for: all labour in framing, notching and fitting around projections, light fittings, hatches, grilles and similar and complete with cleats, packers, wedges and similar and all nails and screws.</t>
  </si>
  <si>
    <t>5.2.01</t>
  </si>
  <si>
    <t xml:space="preserve">Supply &amp; Fixing the 6mm thick Cement sheet with proper supports as per architects detail. </t>
  </si>
  <si>
    <t>TOTAL OF BILL NO. 05 (CEILING &amp; DECK WORKS)</t>
  </si>
  <si>
    <t xml:space="preserve"> BILL N0: 6  FINISHES </t>
  </si>
  <si>
    <t xml:space="preserve"> FLOOR FINISHES </t>
  </si>
  <si>
    <t>6.2.1</t>
  </si>
  <si>
    <t>300x600 non-skid ceramic tiles on toilets, balcony &amp; terrace</t>
  </si>
  <si>
    <t>Step tiles with nosing including main Landing.</t>
  </si>
  <si>
    <t>200x300mm ceramic wall tiles with waterproof adhesive up to 2.5 Mtr ht in toilets and kitchen (600 height)</t>
  </si>
  <si>
    <t xml:space="preserve"> BILL N0: 7  PAINTING </t>
  </si>
  <si>
    <t xml:space="preserve"> PAINTING </t>
  </si>
  <si>
    <t>(d) The color and type of paint will be selected by the architect/client.</t>
  </si>
  <si>
    <t>7.1.1</t>
  </si>
  <si>
    <t xml:space="preserve"> WALLS </t>
  </si>
  <si>
    <t>A</t>
  </si>
  <si>
    <t>B</t>
  </si>
  <si>
    <t>Internal Painting 1 coat of wall sealer &amp; 2 coats of paints</t>
  </si>
  <si>
    <t>7.1.2</t>
  </si>
  <si>
    <t xml:space="preserve"> CEILING </t>
  </si>
  <si>
    <t>Emulsion paint putty finish on concrete slab and beams, plywood / cement fiber board of all internal surfaces.</t>
  </si>
  <si>
    <t>1 coat of primer &amp; 2 coats of paints</t>
  </si>
  <si>
    <t>Emulsion putty paint finish in toilets.</t>
  </si>
  <si>
    <t xml:space="preserve"> Bill No: 08 </t>
  </si>
  <si>
    <t xml:space="preserve"> DOORS AND WINDOWS </t>
  </si>
  <si>
    <t xml:space="preserve"> General </t>
  </si>
  <si>
    <t>8.1.01</t>
  </si>
  <si>
    <t xml:space="preserve"> Bill No: 09 </t>
  </si>
  <si>
    <t xml:space="preserve"> METAL WORKS </t>
  </si>
  <si>
    <t>Bill No: 10</t>
  </si>
  <si>
    <t>HYDRAULICS &amp; DRAINAGE</t>
  </si>
  <si>
    <t>General</t>
  </si>
  <si>
    <t>a) Rates shall include for: sockets, running joints, connections, elbows, junctions, reducers, expansion joints; backnuts and similar; incidental fittings, clips, saddles, brackets, straps, hanges, screws, nails and fixing complete, including cutting and forming holes; excavating, laying pipes and backfilling trenches.</t>
  </si>
  <si>
    <t>Rain Water Pipe works</t>
  </si>
  <si>
    <t>Allow for Rain water discharge as shown in drawings</t>
  </si>
  <si>
    <t>Fresh water supply pipework</t>
  </si>
  <si>
    <t>Allow for water connection to all the fixtures</t>
  </si>
  <si>
    <t>Supply and fixing MWSC fresh water mains (meters)</t>
  </si>
  <si>
    <t>Sanitary Fixtures &amp; Accessories</t>
  </si>
  <si>
    <t>Sanitary Fixtures complete including brackets flush pipes, overflows, plugs and washers etc.</t>
  </si>
  <si>
    <t>Wash basin</t>
  </si>
  <si>
    <t>Wash basin tap</t>
  </si>
  <si>
    <t>Floor waste with gully trap</t>
  </si>
  <si>
    <t>Water Taps / Faucet</t>
  </si>
  <si>
    <t>Item</t>
  </si>
  <si>
    <t>TOTAL OF BILL NO. 10 (HYDRAULICS AND DRAINAGE)</t>
  </si>
  <si>
    <t>Bill No: 11</t>
  </si>
  <si>
    <t>ELECTRICAL INSTALLATIONS</t>
  </si>
  <si>
    <t>LUMP SUM PRICE FOR THE ITEMS</t>
  </si>
  <si>
    <t>Main Connection</t>
  </si>
  <si>
    <t xml:space="preserve">Allow for main connection from FENAKA board to Panel board  </t>
  </si>
  <si>
    <t>Electrical boards</t>
  </si>
  <si>
    <t>Complete installation incl. for all connection earthing, painting, testing and similar of;</t>
  </si>
  <si>
    <t xml:space="preserve">Main Distribution boards </t>
  </si>
  <si>
    <t>Electrical wiring with copper conductor cable in conduits in walls and slab as specified to;</t>
  </si>
  <si>
    <t>1.5mm2 Wiring to light fixtures and its sockets</t>
  </si>
  <si>
    <t>points</t>
  </si>
  <si>
    <t>2.5mm2 Wiring to Fans and Dimmer switches</t>
  </si>
  <si>
    <t>Cabling to Main Distribution boards</t>
  </si>
  <si>
    <t>Ceiling Fans</t>
  </si>
  <si>
    <t>Ceiling fan 56"</t>
  </si>
  <si>
    <t>LIGHTING LEGEND</t>
  </si>
  <si>
    <t xml:space="preserve">Socket &amp; Switches </t>
  </si>
  <si>
    <t>Fan regulator</t>
  </si>
  <si>
    <t>AIRCONDITIONING &amp; MECHANICAL VENTILATION SYSTEM</t>
  </si>
  <si>
    <t>PIPE LINES AND INSULATION</t>
  </si>
  <si>
    <t xml:space="preserve">Provision for gas pipelines, connection, insulations, drainage pipe line, insulation connection. </t>
  </si>
  <si>
    <t xml:space="preserve">SUPPLY AND INSTALLATION </t>
  </si>
  <si>
    <t>AC (Indoor and Outdoor units)</t>
  </si>
  <si>
    <t>(a)                     Design of and location of temporary facilities shall be approved from the Consultant prior to erection.</t>
  </si>
  <si>
    <t>(b)                    Rate shall include for protection of temporary facilities from inclement weather, carelessness or lack of skilled workmanship</t>
  </si>
  <si>
    <t>(c)                     Rates shall include for demolition, dismantling and clearing of all temporary facilities on and under ground as directed by the Consultant</t>
  </si>
  <si>
    <t>(d)                    Site management costs shall not be considered in any variations approved during the entire project duration.</t>
  </si>
  <si>
    <t>(a)                     Rate shall include for fabrication, erection, maintenance and removal upon completion of the project.</t>
  </si>
  <si>
    <t>(b)                    A scaled layout shall be submitted for the Consultant's approval before fabrication</t>
  </si>
  <si>
    <t>(a)                     Rates shall include for placing in position, making good after removal of formwork and casting in all required items; additional concrete required to conform to structural and excavated tolerances</t>
  </si>
  <si>
    <t>(b)                    Mix ratio for reinforced concrete shall be 1:2:3 and lean concrete shall be 1:3:6 by volume unless otherwise stated</t>
  </si>
  <si>
    <t>(c)                     Quantities are measured to the edges of concrete members. Rates shall include for any additional concrete required to place the formwork</t>
  </si>
  <si>
    <t>(d)                    Materials shall be transported, handled and stored on the site or elsewhere in such a manner to prevent damage, deterioration or contamination.</t>
  </si>
  <si>
    <t xml:space="preserve">(a)                     Rates shall include for: cleaning out cavities, forming rebated reveals and pointing and cleaning down to reveals where necessary; fractional size blocks, all necessary machine cutting, cutting or forming chases or edges of </t>
  </si>
  <si>
    <t xml:space="preserve">(b)                    Rates shall include for providing approved quality mesh at joints between structural members and masonry in the exterior walls.                  </t>
  </si>
  <si>
    <t>(c)                     150mm Thick solid blocks shall be used for exterior masonry walls, &amp; 100 thick solid blocks shall be used for interior masonry wall</t>
  </si>
  <si>
    <t>(d)                    All blocks shall be fabricated from manufactured sand and machine pressed and average compression strength for blocks should not be less than 2.8N/mm2 and shall comply with physical requirements of ISO 6073:1981.</t>
  </si>
  <si>
    <t>(e)                     at 1.2 Mtr ht of the wall need to provide 100 mm thick concrete between columns by using 2T10 &amp; R6 hooks</t>
  </si>
  <si>
    <t>(a)                     Rates shall include for: mortar,  fixing, bedding, grouting, and pointing materials; making good around pipes, sanitary fixtures, and similar; cleaning down and polishing.</t>
  </si>
  <si>
    <t>(b)                    All tiles used be of Whitehorse brand or similar as given in Technical Specifications</t>
  </si>
  <si>
    <t>(c)                     Contractor shall submit samples of all tiles for approval of Consultant prior to procurement</t>
  </si>
  <si>
    <t>(d)                    Where there may be any discrepancies between the drawings and bill of quantities, details given in the drawings shall precede.</t>
  </si>
  <si>
    <t>(e)                     All items are for supply and complete installation</t>
  </si>
  <si>
    <t>(f)                     All tiles shall be fixed using a proper tiling adhesive approved by the Consultant.</t>
  </si>
  <si>
    <t>(a)                     Rates shall include for: the provision, erection and removal of scaffolding, preparation, rubbing down between coats and similar work, the  protection and/or masking floors, fittings and similar work, removing and replacing door window furniture.</t>
  </si>
  <si>
    <t>(b)                    All painting work shall be carried in accordance with the Specifications</t>
  </si>
  <si>
    <t>(c)                     The brand of paint used shall be SKK or Sigma for exterior walls &amp; SKK, Crown or Nippon for interior walls</t>
  </si>
  <si>
    <t>(d)                    All exterior surfaces shall have textured paint finish and interior surfaces shall have emulsion paint finish after application of 2 coats of putty.</t>
  </si>
  <si>
    <t>External painting 1 coat of wall sealer, 1 coat tex compound &amp; 2 coats of paints</t>
  </si>
  <si>
    <t>a)                      Rates shall include for: locks, latches, closers, push plates, pull handles, bolts, kick plates, hinges and all door &amp; window hardware.</t>
  </si>
  <si>
    <t xml:space="preserve">b)                     All Aluminum windows shall be white powder coated aluminum </t>
  </si>
  <si>
    <t>c)                      All timber doors shall be solid timber paneled door with Paint finish.</t>
  </si>
  <si>
    <t>1  ) All toilet fittings shall be "Cotto" or equivalent - chrome plated</t>
  </si>
  <si>
    <t>2  ) All toilet fixtures shall be "Watertec" or equivalent brand.</t>
  </si>
  <si>
    <t>3  ) All piping shall be of UPVC</t>
  </si>
  <si>
    <t>4  ) All kitchen sinks shall be of SS type with chrome plated taps.</t>
  </si>
  <si>
    <t>5  ) All water pumps shall be of "Davey" brand or equivalent.</t>
  </si>
  <si>
    <t>a)                      Rates shall include for: screws, nails, bolts, nuts, standard cable fixing or supporting clips, brackets, straps, rivets, plugs and all incidental accessories.</t>
  </si>
  <si>
    <t>b)                     Rate shall include for electrical conduits, fittings, equipment and similar all fixings</t>
  </si>
  <si>
    <t>c)                      Each light / light fixture and its switches shall measure as one  point: similarly each sockets or each fans shall measured as one point.</t>
  </si>
  <si>
    <t>d)                     Rate shall include for supply and complete installation of all floors.</t>
  </si>
  <si>
    <t>a)                      Rates shall include for provision in technical specification &amp; drawings for Air conditioning &amp; Mechanical ventilation system</t>
  </si>
  <si>
    <t>Description</t>
  </si>
  <si>
    <t>NO</t>
  </si>
  <si>
    <t>L</t>
  </si>
  <si>
    <t>B/H</t>
  </si>
  <si>
    <t>D</t>
  </si>
  <si>
    <t>UNT</t>
  </si>
  <si>
    <t>x</t>
  </si>
  <si>
    <t>Total</t>
  </si>
  <si>
    <t>M3</t>
  </si>
  <si>
    <t>Foundation Beam</t>
  </si>
  <si>
    <t>Column Concrete</t>
  </si>
  <si>
    <t>C1</t>
  </si>
  <si>
    <t>Step</t>
  </si>
  <si>
    <t>Landing</t>
  </si>
  <si>
    <t>Footing Concrete</t>
  </si>
  <si>
    <t>50mm thick Foundation Beam</t>
  </si>
  <si>
    <t>Earth work Footing</t>
  </si>
  <si>
    <t>Earth work Foundation Beam</t>
  </si>
  <si>
    <t xml:space="preserve">Back filling </t>
  </si>
  <si>
    <t>First Floor Beam</t>
  </si>
  <si>
    <t>M2</t>
  </si>
  <si>
    <t>Footing</t>
  </si>
  <si>
    <t>Nolhivaram -Site</t>
  </si>
  <si>
    <t>6mm</t>
  </si>
  <si>
    <t>10mm</t>
  </si>
  <si>
    <t>12mm</t>
  </si>
  <si>
    <t>16mm</t>
  </si>
  <si>
    <t>20mm</t>
  </si>
  <si>
    <t>25mm</t>
  </si>
  <si>
    <t>Beam Concrete 1st Slab</t>
  </si>
  <si>
    <t>B1</t>
  </si>
  <si>
    <t>Extra 10%</t>
  </si>
  <si>
    <t>Kg</t>
  </si>
  <si>
    <t>TB</t>
  </si>
  <si>
    <t>Column</t>
  </si>
  <si>
    <t>Ground Slab</t>
  </si>
  <si>
    <t>Deduction</t>
  </si>
  <si>
    <t>D-2</t>
  </si>
  <si>
    <t>D-3</t>
  </si>
  <si>
    <t>D-5</t>
  </si>
  <si>
    <t>Sw1</t>
  </si>
  <si>
    <t>V1</t>
  </si>
  <si>
    <t>Brick Work Ground Floor</t>
  </si>
  <si>
    <t>Interior Wall</t>
  </si>
  <si>
    <t>Brick Work First Floor</t>
  </si>
  <si>
    <t>Brick Work 2nd Floor</t>
  </si>
  <si>
    <t>SD1</t>
  </si>
  <si>
    <t>1st floor</t>
  </si>
  <si>
    <t xml:space="preserve"> 2nd floor</t>
  </si>
  <si>
    <t>Plastering Interior Wall</t>
  </si>
  <si>
    <t xml:space="preserve"> Ground Floor</t>
  </si>
  <si>
    <t>2nd  floor</t>
  </si>
  <si>
    <t>Roof Slab  floor</t>
  </si>
  <si>
    <r>
      <t xml:space="preserve"> FLOOR FINISHES </t>
    </r>
    <r>
      <rPr>
        <sz val="16"/>
        <color rgb="FF000000"/>
        <rFont val="Times New Roman"/>
        <family val="1"/>
      </rPr>
      <t>600 x 600 mm Homogeneous floor tiles in general areas</t>
    </r>
  </si>
  <si>
    <t>Staircase-Ground Floor</t>
  </si>
  <si>
    <t>Staircase- First Floor</t>
  </si>
  <si>
    <t>2nd floor</t>
  </si>
  <si>
    <t>ADDITION</t>
  </si>
  <si>
    <t>-</t>
  </si>
  <si>
    <t>OMMISION</t>
  </si>
  <si>
    <t>TOTAL AMOUNT (MVR)</t>
  </si>
  <si>
    <t>GST (8%)</t>
  </si>
  <si>
    <t>TOTAL AMOUNT (MVR) INCLUDING GST</t>
  </si>
  <si>
    <t>Concrete-worck</t>
  </si>
  <si>
    <t>From-worck</t>
  </si>
  <si>
    <t>D-1</t>
  </si>
  <si>
    <t>Nr - numbers</t>
  </si>
  <si>
    <t xml:space="preserve">Abbreviations </t>
  </si>
  <si>
    <t>m - meter</t>
  </si>
  <si>
    <t>m2 - square meter</t>
  </si>
  <si>
    <t>kg - kilograms</t>
  </si>
  <si>
    <t xml:space="preserve">Rmtr - Linear meter </t>
  </si>
  <si>
    <t>F-1</t>
  </si>
  <si>
    <t>F-2</t>
  </si>
  <si>
    <t>F-3</t>
  </si>
  <si>
    <t>F-1A</t>
  </si>
  <si>
    <t>TB-1</t>
  </si>
  <si>
    <t>Stair Start-1</t>
  </si>
  <si>
    <t>Stair Start-2</t>
  </si>
  <si>
    <t>m3 - cubic meter</t>
  </si>
  <si>
    <t>50mm thick Footing</t>
  </si>
  <si>
    <t xml:space="preserve"> </t>
  </si>
  <si>
    <t xml:space="preserve">  </t>
  </si>
  <si>
    <t xml:space="preserve">12mm dia bars </t>
  </si>
  <si>
    <t>Parapet wall</t>
  </si>
  <si>
    <t>FD1</t>
  </si>
  <si>
    <t>FG1</t>
  </si>
  <si>
    <t>D-4</t>
  </si>
  <si>
    <t>Ground Floor</t>
  </si>
  <si>
    <t>600 x 600 mm Homogeneous floor tiles in General areas</t>
  </si>
  <si>
    <t>Kitchen Wall Tiles</t>
  </si>
  <si>
    <t>Painting Work</t>
  </si>
  <si>
    <t>Interior Wall Paint</t>
  </si>
  <si>
    <t>Ceiling Painting</t>
  </si>
  <si>
    <t>WEATHER PROOF CEILING MOUNT LIGHT</t>
  </si>
  <si>
    <t>WEATHER PROOF WALL MOUNT LIGHT +600MM H</t>
  </si>
  <si>
    <t xml:space="preserve">WEATHER PROOF WALL MOUNT LIGHT  </t>
  </si>
  <si>
    <t>IP40 35W LED Panel Light 400X400</t>
  </si>
  <si>
    <t>SPOT LIGHT (CEILING)</t>
  </si>
  <si>
    <t xml:space="preserve">EMERGENCY LIGHT WITH WALL SOCKET </t>
  </si>
  <si>
    <t>TWO GANG SWITCH</t>
  </si>
  <si>
    <t>THREE GANG SWITCH</t>
  </si>
  <si>
    <t>ONE WAY SWITCH</t>
  </si>
  <si>
    <t xml:space="preserve">WALL SOCKET OUTLET (DBL GNG 13A)+350MM  </t>
  </si>
  <si>
    <t>WALL SOCKET OUTLET (SERVICE 15A)+2400MM</t>
  </si>
  <si>
    <t>TV OUTLET</t>
  </si>
  <si>
    <t>D-BOARD</t>
  </si>
  <si>
    <t>WEATHER PROOF WALL SOCKET OUTLET 13A</t>
  </si>
  <si>
    <t>CEILING EXHAUST FAN</t>
  </si>
  <si>
    <t>12mm dia bars</t>
  </si>
  <si>
    <t>First Floor Slab</t>
  </si>
  <si>
    <t xml:space="preserve"> Slab</t>
  </si>
  <si>
    <t>Staircase</t>
  </si>
  <si>
    <t>5)</t>
  </si>
  <si>
    <t xml:space="preserve">10mm dia bars </t>
  </si>
  <si>
    <t>11)</t>
  </si>
  <si>
    <t>C2</t>
  </si>
  <si>
    <t>Balcony wall</t>
  </si>
  <si>
    <t>B2</t>
  </si>
  <si>
    <t>B3</t>
  </si>
  <si>
    <t>B4</t>
  </si>
  <si>
    <t>Balcony</t>
  </si>
  <si>
    <t>Brick Work</t>
  </si>
  <si>
    <t>D1</t>
  </si>
  <si>
    <t>D2</t>
  </si>
  <si>
    <t>D3</t>
  </si>
  <si>
    <t>Exterior plastering</t>
  </si>
  <si>
    <t>6)</t>
  </si>
  <si>
    <t xml:space="preserve">a)                      Rates shall include for: all fabrication work, welding, marking, drilling for bolts incl. those securing timbers, steel plates, bolts, nuts and any type of washer, riveted work, counter sinking and tapping for bolts or machine screws. </t>
  </si>
  <si>
    <t xml:space="preserve">b)                     Rates shall include for fabrication and erection and temporary supports and fixing into position. </t>
  </si>
  <si>
    <t>m</t>
  </si>
  <si>
    <t xml:space="preserve"> CEILING  WORKS </t>
  </si>
  <si>
    <t>C3</t>
  </si>
  <si>
    <t>C4</t>
  </si>
  <si>
    <t>C5</t>
  </si>
  <si>
    <t>C6</t>
  </si>
  <si>
    <t>Lift wall</t>
  </si>
  <si>
    <t>150 mm thick Ground slab</t>
  </si>
  <si>
    <t>B5</t>
  </si>
  <si>
    <t>StairCase-2</t>
  </si>
  <si>
    <t>CB1</t>
  </si>
  <si>
    <t>CB2</t>
  </si>
  <si>
    <t>CB3</t>
  </si>
  <si>
    <t>CB4</t>
  </si>
  <si>
    <t>RCC in foundation beams</t>
  </si>
  <si>
    <t xml:space="preserve">150 mm thick on grade slab on compacted fill </t>
  </si>
  <si>
    <t>150mm thick on grade slab</t>
  </si>
  <si>
    <t>ST1-</t>
  </si>
  <si>
    <t>1&amp;2ND Floor</t>
  </si>
  <si>
    <t>3&amp;4ND Floor</t>
  </si>
  <si>
    <t>Terrace Floor</t>
  </si>
  <si>
    <t>150 mm thick on-grade slab</t>
  </si>
  <si>
    <t>Slab</t>
  </si>
  <si>
    <t>D4</t>
  </si>
  <si>
    <t>sw</t>
  </si>
  <si>
    <t>Brick Work 4&amp;5th floor</t>
  </si>
  <si>
    <t>sd</t>
  </si>
  <si>
    <t>Brick Work terrace floor</t>
  </si>
  <si>
    <t>interior plastering</t>
  </si>
  <si>
    <t>5th Floor</t>
  </si>
  <si>
    <t>FOUNDATION</t>
  </si>
  <si>
    <t>FIRST FLOOR</t>
  </si>
  <si>
    <t>SECOND FLOOR</t>
  </si>
  <si>
    <t>THIRD FLOOR</t>
  </si>
  <si>
    <t>FOURTH FLOOR</t>
  </si>
  <si>
    <t>FIFTH FLOOR</t>
  </si>
  <si>
    <t>cb1</t>
  </si>
  <si>
    <t>3&amp;4 th Floor</t>
  </si>
  <si>
    <t>cb2</t>
  </si>
  <si>
    <t>cb3</t>
  </si>
  <si>
    <t>W1</t>
  </si>
  <si>
    <t>Brick Work First &amp; 2ND FLOOR</t>
  </si>
  <si>
    <t>Brick Work 3&amp;5rd floor</t>
  </si>
  <si>
    <t>W2</t>
  </si>
  <si>
    <t>W3</t>
  </si>
  <si>
    <t>W4</t>
  </si>
  <si>
    <t>Foundation  Beam</t>
  </si>
  <si>
    <t>13)</t>
  </si>
  <si>
    <t>50mm thick lean concrete to the bottom of Footing &amp;Beam.</t>
  </si>
  <si>
    <t>Roof beams</t>
  </si>
  <si>
    <t xml:space="preserve">6mm dia bars </t>
  </si>
  <si>
    <t>12mm dia bars in below ground columns</t>
  </si>
  <si>
    <t>RC Lintel &amp; Balcony Wall</t>
  </si>
  <si>
    <t>SD</t>
  </si>
  <si>
    <t xml:space="preserve">Roof  WORKS </t>
  </si>
  <si>
    <t>Roof Covering - Supply and Fixing BHP Lysaght Roofing sheet</t>
  </si>
  <si>
    <t>R6 @150 c/c steel mash</t>
  </si>
  <si>
    <t>RCC in Hinavaa slab</t>
  </si>
  <si>
    <t>RCC in Roofbeams</t>
  </si>
  <si>
    <t>Hinavaa slab</t>
  </si>
  <si>
    <t>CEILING</t>
  </si>
  <si>
    <t>D1 (1850 X 2100)</t>
  </si>
  <si>
    <t>D2 (700 X 2100)</t>
  </si>
  <si>
    <t>SW(1800 X 600)</t>
  </si>
  <si>
    <t xml:space="preserve">Ø75 GI Pipe </t>
  </si>
  <si>
    <t>Ø50 GI Pipe- TR1</t>
  </si>
  <si>
    <t>mtr</t>
  </si>
  <si>
    <t>Ø25 GI Pipe</t>
  </si>
  <si>
    <t>50X50 Timber Purling</t>
  </si>
  <si>
    <t>50X150 Timber Joists</t>
  </si>
  <si>
    <t>Gutter</t>
  </si>
  <si>
    <t>CEILING FAN 56"</t>
  </si>
  <si>
    <t>CEILING FAN REGULATOR</t>
  </si>
  <si>
    <t>1WAY SWITCH (ONE GANG)</t>
  </si>
  <si>
    <t>SOCKET</t>
  </si>
  <si>
    <t>Emergency EL Light SOCKET</t>
  </si>
  <si>
    <t>HINAVAAGE</t>
  </si>
  <si>
    <t>Project: Single Story Building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</si>
</sst>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00"/>
    <numFmt numFmtId="165" formatCode="0.0000"/>
    <numFmt numFmtId="166" formatCode="0.0"/>
  </numFmts>
  <fonts count="34"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sz val="9.5"/>
      <color rgb="FF000000"/>
      <name val="Times New Roman"/>
      <family val="1"/>
    </font>
    <font>
      <sz val="11"/>
      <color rgb="FF000000"/>
      <name val="Times New Roman"/>
      <family val="1"/>
    </font>
    <font>
      <sz val="14"/>
      <color theme="1"/>
      <name val="Calibri"/>
      <family val="2"/>
      <scheme val="minor"/>
    </font>
    <font>
      <sz val="12"/>
      <color theme="1"/>
      <name val="Calibri"/>
      <family val="2"/>
      <scheme val="minor"/>
    </font>
    <font>
      <sz val="12"/>
      <color rgb="FF000000"/>
      <name val="Times New Roman"/>
      <family val="1"/>
    </font>
    <font>
      <b/>
      <u/>
      <sz val="16"/>
      <color rgb="FF0070C0"/>
      <name val="Calibri"/>
      <family val="2"/>
      <scheme val="minor"/>
    </font>
    <font>
      <b/>
      <i/>
      <sz val="12"/>
      <color rgb="FF0070C0"/>
      <name val="Calibri"/>
      <family val="2"/>
      <scheme val="minor"/>
    </font>
    <font>
      <b/>
      <sz val="12"/>
      <color rgb="FF0070C0"/>
      <name val="Calibri"/>
      <family val="2"/>
      <scheme val="minor"/>
    </font>
    <font>
      <b/>
      <sz val="12"/>
      <color theme="1"/>
      <name val="Calibri"/>
      <family val="2"/>
      <scheme val="minor"/>
    </font>
    <font>
      <sz val="8"/>
      <name val="Calibri"/>
      <family val="2"/>
      <scheme val="minor"/>
    </font>
    <font>
      <b/>
      <u/>
      <sz val="11"/>
      <color rgb="FF000000"/>
      <name val="Times New Roman"/>
      <family val="1"/>
    </font>
    <font>
      <b/>
      <u/>
      <sz val="12"/>
      <color theme="1"/>
      <name val="Calibri"/>
      <family val="2"/>
      <scheme val="minor"/>
    </font>
    <font>
      <b/>
      <i/>
      <sz val="10"/>
      <color theme="1"/>
      <name val="Calibri"/>
      <family val="2"/>
      <scheme val="minor"/>
    </font>
    <font>
      <b/>
      <sz val="10"/>
      <color theme="1"/>
      <name val="Calibri"/>
      <family val="2"/>
      <scheme val="minor"/>
    </font>
    <font>
      <sz val="14"/>
      <color rgb="FF000000"/>
      <name val="Times New Roman"/>
      <family val="1"/>
    </font>
    <font>
      <sz val="16"/>
      <color rgb="FF000000"/>
      <name val="Times New Roman"/>
      <family val="1"/>
    </font>
    <font>
      <sz val="16"/>
      <color theme="1"/>
      <name val="Calibri"/>
      <family val="2"/>
      <scheme val="minor"/>
    </font>
    <font>
      <b/>
      <sz val="14"/>
      <color theme="1"/>
      <name val="Calibri"/>
      <family val="2"/>
      <scheme val="minor"/>
    </font>
    <font>
      <b/>
      <sz val="14"/>
      <color rgb="FF000000"/>
      <name val="Times New Roman"/>
      <family val="1"/>
    </font>
    <font>
      <b/>
      <sz val="12"/>
      <color rgb="FF000000"/>
      <name val="Times New Roman"/>
      <family val="1"/>
    </font>
    <font>
      <sz val="12"/>
      <color rgb="FF000000"/>
      <name val="Calibri"/>
      <family val="2"/>
      <scheme val="minor"/>
    </font>
    <font>
      <sz val="12"/>
      <name val="Calibri"/>
      <family val="2"/>
      <scheme val="minor"/>
    </font>
    <font>
      <b/>
      <sz val="11"/>
      <name val="Calibri"/>
      <family val="2"/>
      <scheme val="minor"/>
    </font>
    <font>
      <b/>
      <sz val="12"/>
      <color rgb="FF000000"/>
      <name val="Calibri"/>
      <family val="2"/>
      <scheme val="minor"/>
    </font>
    <font>
      <b/>
      <sz val="11"/>
      <color rgb="FF000000"/>
      <name val="Times New Roman"/>
      <family val="1"/>
    </font>
    <font>
      <sz val="8"/>
      <color rgb="FF000000"/>
      <name val="Times New Roman"/>
      <family val="1"/>
    </font>
    <font>
      <b/>
      <sz val="8"/>
      <color rgb="FF000000"/>
      <name val="Times New Roman"/>
      <family val="1"/>
    </font>
    <font>
      <b/>
      <i/>
      <sz val="16"/>
      <color rgb="FF000000"/>
      <name val="Arial"/>
      <family val="2"/>
    </font>
    <font>
      <b/>
      <u/>
      <sz val="16"/>
      <color theme="1"/>
      <name val="Calibri"/>
      <family val="2"/>
      <scheme val="minor"/>
    </font>
    <font>
      <sz val="10"/>
      <color rgb="FF000000"/>
      <name val="Times New Roman"/>
      <family val="1"/>
    </font>
  </fonts>
  <fills count="7">
    <fill>
      <patternFill patternType="none"/>
    </fill>
    <fill>
      <patternFill patternType="gray125"/>
    </fill>
    <fill>
      <patternFill patternType="solid">
        <fgColor theme="5"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bgColor indexed="64"/>
      </patternFill>
    </fill>
    <fill>
      <patternFill patternType="solid">
        <fgColor rgb="FFFFFF00"/>
        <bgColor indexed="64"/>
      </patternFill>
    </fill>
  </fills>
  <borders count="32">
    <border>
      <left/>
      <right/>
      <top/>
      <bottom/>
      <diagonal/>
    </border>
    <border>
      <left/>
      <right style="medium">
        <color rgb="FF000000"/>
      </right>
      <top style="medium">
        <color rgb="FF000000"/>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rgb="FF000000"/>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s>
  <cellStyleXfs count="2">
    <xf numFmtId="0" fontId="0" fillId="0" borderId="0"/>
    <xf numFmtId="43" fontId="1" fillId="0" borderId="0" applyFont="0" applyFill="0" applyBorder="0" applyAlignment="0" applyProtection="0"/>
  </cellStyleXfs>
  <cellXfs count="226">
    <xf numFmtId="0" fontId="0" fillId="0" borderId="0" xfId="0"/>
    <xf numFmtId="0" fontId="0" fillId="0" borderId="0" xfId="0" applyAlignment="1">
      <alignment horizontal="center" vertical="center"/>
    </xf>
    <xf numFmtId="0" fontId="5" fillId="0" borderId="2" xfId="0" applyFont="1" applyBorder="1" applyAlignment="1">
      <alignment vertical="center" wrapText="1"/>
    </xf>
    <xf numFmtId="0" fontId="10" fillId="3" borderId="8" xfId="0" applyFont="1" applyFill="1" applyBorder="1" applyAlignment="1">
      <alignment horizontal="center" vertical="center" wrapText="1"/>
    </xf>
    <xf numFmtId="0" fontId="11" fillId="3" borderId="8" xfId="0" applyFont="1" applyFill="1" applyBorder="1" applyAlignment="1">
      <alignment horizontal="center" vertical="center" wrapText="1"/>
    </xf>
    <xf numFmtId="43" fontId="11" fillId="3" borderId="8" xfId="1" applyFont="1" applyFill="1" applyBorder="1" applyAlignment="1">
      <alignment horizontal="center" vertical="center" wrapText="1"/>
    </xf>
    <xf numFmtId="2" fontId="11" fillId="3" borderId="8" xfId="1" applyNumberFormat="1" applyFont="1" applyFill="1" applyBorder="1" applyAlignment="1">
      <alignment horizontal="center" vertical="center" wrapText="1"/>
    </xf>
    <xf numFmtId="0" fontId="2" fillId="0" borderId="8" xfId="0" applyFont="1" applyBorder="1" applyAlignment="1">
      <alignment horizontal="center" vertical="center"/>
    </xf>
    <xf numFmtId="0" fontId="12" fillId="0" borderId="8" xfId="0" applyFont="1" applyBorder="1" applyAlignment="1">
      <alignment vertical="center"/>
    </xf>
    <xf numFmtId="0" fontId="7" fillId="0" borderId="8" xfId="0" applyFont="1" applyBorder="1" applyAlignment="1">
      <alignment horizontal="center" vertical="center"/>
    </xf>
    <xf numFmtId="2" fontId="7" fillId="0" borderId="8" xfId="0" applyNumberFormat="1" applyFont="1" applyBorder="1" applyAlignment="1">
      <alignment horizontal="center" vertical="center"/>
    </xf>
    <xf numFmtId="0" fontId="0" fillId="0" borderId="8" xfId="0" applyBorder="1"/>
    <xf numFmtId="0" fontId="7" fillId="0" borderId="8" xfId="0" applyFont="1" applyBorder="1"/>
    <xf numFmtId="2" fontId="12" fillId="0" borderId="8" xfId="0" applyNumberFormat="1" applyFont="1" applyBorder="1" applyAlignment="1">
      <alignment horizontal="center" vertical="center"/>
    </xf>
    <xf numFmtId="0" fontId="2" fillId="0" borderId="8" xfId="0" applyFont="1" applyBorder="1" applyAlignment="1">
      <alignment horizontal="center"/>
    </xf>
    <xf numFmtId="0" fontId="2" fillId="0" borderId="8" xfId="0" applyFont="1" applyBorder="1"/>
    <xf numFmtId="2" fontId="0" fillId="0" borderId="8" xfId="0" applyNumberFormat="1" applyBorder="1" applyAlignment="1">
      <alignment horizontal="center"/>
    </xf>
    <xf numFmtId="2" fontId="7" fillId="0" borderId="8" xfId="0" applyNumberFormat="1" applyFont="1" applyBorder="1"/>
    <xf numFmtId="2" fontId="7" fillId="0" borderId="8" xfId="0" applyNumberFormat="1" applyFont="1" applyBorder="1" applyAlignment="1">
      <alignment horizontal="center"/>
    </xf>
    <xf numFmtId="0" fontId="16" fillId="3" borderId="8" xfId="0" applyFont="1" applyFill="1" applyBorder="1" applyAlignment="1">
      <alignment horizontal="center" vertical="center" wrapText="1"/>
    </xf>
    <xf numFmtId="0" fontId="17" fillId="3" borderId="8" xfId="0" applyFont="1" applyFill="1" applyBorder="1" applyAlignment="1">
      <alignment horizontal="center" vertical="center" wrapText="1"/>
    </xf>
    <xf numFmtId="43" fontId="17" fillId="3" borderId="8" xfId="1" applyFont="1" applyFill="1" applyBorder="1" applyAlignment="1">
      <alignment horizontal="center" vertical="center" wrapText="1"/>
    </xf>
    <xf numFmtId="0" fontId="0" fillId="0" borderId="8" xfId="0" applyBorder="1" applyAlignment="1">
      <alignment horizontal="center" vertical="center"/>
    </xf>
    <xf numFmtId="1" fontId="0" fillId="0" borderId="8" xfId="0" applyNumberFormat="1" applyBorder="1" applyAlignment="1">
      <alignment horizontal="center"/>
    </xf>
    <xf numFmtId="2" fontId="0" fillId="0" borderId="8" xfId="0" applyNumberFormat="1" applyBorder="1" applyAlignment="1">
      <alignment horizontal="center" vertical="center"/>
    </xf>
    <xf numFmtId="164" fontId="0" fillId="0" borderId="8" xfId="0" applyNumberFormat="1" applyBorder="1" applyAlignment="1">
      <alignment horizontal="center"/>
    </xf>
    <xf numFmtId="0" fontId="7" fillId="0" borderId="9" xfId="0" applyFont="1" applyBorder="1"/>
    <xf numFmtId="0" fontId="7" fillId="0" borderId="10" xfId="0" applyFont="1" applyBorder="1"/>
    <xf numFmtId="0" fontId="7" fillId="0" borderId="10" xfId="0" applyFont="1" applyBorder="1" applyAlignment="1">
      <alignment horizontal="center" vertical="center"/>
    </xf>
    <xf numFmtId="2" fontId="7" fillId="0" borderId="10" xfId="0" applyNumberFormat="1" applyFont="1" applyBorder="1" applyAlignment="1">
      <alignment horizontal="center" vertical="center"/>
    </xf>
    <xf numFmtId="0" fontId="0" fillId="0" borderId="10" xfId="0" applyBorder="1"/>
    <xf numFmtId="0" fontId="0" fillId="0" borderId="11" xfId="0" applyBorder="1"/>
    <xf numFmtId="165" fontId="0" fillId="0" borderId="8" xfId="0" applyNumberFormat="1" applyBorder="1" applyAlignment="1">
      <alignment horizontal="center"/>
    </xf>
    <xf numFmtId="2" fontId="2" fillId="0" borderId="8" xfId="0" applyNumberFormat="1" applyFont="1" applyBorder="1" applyAlignment="1">
      <alignment horizontal="center" vertical="center"/>
    </xf>
    <xf numFmtId="0" fontId="3" fillId="0" borderId="14" xfId="0" applyFont="1" applyBorder="1" applyAlignment="1">
      <alignment vertical="center" wrapText="1"/>
    </xf>
    <xf numFmtId="4" fontId="5" fillId="0" borderId="14" xfId="0" applyNumberFormat="1" applyFont="1" applyBorder="1" applyAlignment="1">
      <alignment vertical="center" wrapText="1"/>
    </xf>
    <xf numFmtId="0" fontId="3" fillId="0" borderId="14" xfId="0" applyFont="1" applyBorder="1" applyAlignment="1">
      <alignment horizontal="center" vertical="center" wrapText="1"/>
    </xf>
    <xf numFmtId="0" fontId="3" fillId="0" borderId="15" xfId="0" applyFont="1" applyBorder="1" applyAlignment="1">
      <alignment vertical="center" wrapText="1"/>
    </xf>
    <xf numFmtId="0" fontId="8" fillId="0" borderId="1" xfId="0" applyFont="1" applyBorder="1" applyAlignment="1">
      <alignment horizontal="center" vertical="center" wrapText="1"/>
    </xf>
    <xf numFmtId="0" fontId="6" fillId="0" borderId="0" xfId="0" applyFont="1"/>
    <xf numFmtId="0" fontId="21" fillId="0" borderId="0" xfId="0" applyFont="1"/>
    <xf numFmtId="4" fontId="18" fillId="0" borderId="2" xfId="0" applyNumberFormat="1" applyFont="1" applyBorder="1" applyAlignment="1">
      <alignment horizontal="center" vertical="center" wrapText="1"/>
    </xf>
    <xf numFmtId="0" fontId="3" fillId="0" borderId="0" xfId="0" applyFont="1" applyAlignment="1">
      <alignment horizontal="left" vertical="top"/>
    </xf>
    <xf numFmtId="4" fontId="18" fillId="0" borderId="3" xfId="0" applyNumberFormat="1" applyFont="1" applyBorder="1" applyAlignment="1">
      <alignment horizontal="center" vertical="center" wrapText="1"/>
    </xf>
    <xf numFmtId="4" fontId="22" fillId="0" borderId="3" xfId="0" applyNumberFormat="1" applyFont="1" applyBorder="1" applyAlignment="1">
      <alignment horizontal="center" vertical="center" wrapText="1"/>
    </xf>
    <xf numFmtId="4" fontId="5" fillId="0" borderId="15" xfId="0" applyNumberFormat="1" applyFont="1" applyBorder="1" applyAlignment="1">
      <alignment vertical="center" wrapText="1"/>
    </xf>
    <xf numFmtId="4" fontId="22" fillId="0" borderId="27" xfId="0" applyNumberFormat="1"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5" fillId="0" borderId="28" xfId="0" applyFont="1" applyBorder="1" applyAlignment="1">
      <alignment vertical="center" wrapText="1"/>
    </xf>
    <xf numFmtId="0" fontId="5" fillId="0" borderId="27" xfId="0" applyFont="1" applyBorder="1" applyAlignment="1">
      <alignment vertical="center" wrapText="1"/>
    </xf>
    <xf numFmtId="0" fontId="8" fillId="0" borderId="7"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4" xfId="0" applyFont="1" applyBorder="1" applyAlignment="1">
      <alignment horizontal="center" vertical="center" wrapText="1"/>
    </xf>
    <xf numFmtId="2" fontId="12" fillId="4" borderId="8" xfId="0" applyNumberFormat="1" applyFont="1" applyFill="1" applyBorder="1" applyAlignment="1">
      <alignment horizontal="center" vertical="center"/>
    </xf>
    <xf numFmtId="0" fontId="12" fillId="4" borderId="8" xfId="0" applyFont="1" applyFill="1" applyBorder="1" applyAlignment="1">
      <alignment vertical="center"/>
    </xf>
    <xf numFmtId="0" fontId="28" fillId="0" borderId="8" xfId="0" applyFont="1" applyBorder="1" applyAlignment="1">
      <alignment horizontal="center" vertical="center" wrapText="1"/>
    </xf>
    <xf numFmtId="4" fontId="5" fillId="5" borderId="14" xfId="0" applyNumberFormat="1" applyFont="1" applyFill="1" applyBorder="1" applyAlignment="1">
      <alignment vertical="center" wrapText="1"/>
    </xf>
    <xf numFmtId="0" fontId="0" fillId="5" borderId="0" xfId="0" applyFill="1"/>
    <xf numFmtId="0" fontId="7" fillId="0" borderId="0" xfId="0" applyFont="1"/>
    <xf numFmtId="0" fontId="12" fillId="0" borderId="10" xfId="0" applyFont="1" applyBorder="1" applyAlignment="1">
      <alignment vertical="center"/>
    </xf>
    <xf numFmtId="2" fontId="0" fillId="0" borderId="0" xfId="0" applyNumberFormat="1"/>
    <xf numFmtId="0" fontId="2" fillId="0" borderId="10" xfId="0" applyFont="1" applyBorder="1" applyAlignment="1">
      <alignment horizontal="center" vertical="center"/>
    </xf>
    <xf numFmtId="43" fontId="3" fillId="0" borderId="14" xfId="0" applyNumberFormat="1" applyFont="1" applyBorder="1" applyAlignment="1">
      <alignment vertical="center" wrapText="1"/>
    </xf>
    <xf numFmtId="43" fontId="3" fillId="0" borderId="17" xfId="1" applyFont="1" applyBorder="1" applyAlignment="1">
      <alignment horizontal="center" vertical="center"/>
    </xf>
    <xf numFmtId="43" fontId="3" fillId="0" borderId="0" xfId="1" applyFont="1" applyBorder="1" applyAlignment="1">
      <alignment horizontal="center" vertical="center"/>
    </xf>
    <xf numFmtId="4" fontId="23" fillId="0" borderId="29" xfId="0" applyNumberFormat="1" applyFont="1" applyBorder="1" applyAlignment="1">
      <alignment horizontal="right" vertical="center" wrapText="1"/>
    </xf>
    <xf numFmtId="4" fontId="5" fillId="0" borderId="11" xfId="0" applyNumberFormat="1" applyFont="1" applyBorder="1" applyAlignment="1">
      <alignment vertical="center" wrapText="1"/>
    </xf>
    <xf numFmtId="2" fontId="0" fillId="0" borderId="0" xfId="0" applyNumberFormat="1" applyAlignment="1">
      <alignment vertical="center"/>
    </xf>
    <xf numFmtId="0" fontId="31" fillId="0" borderId="0" xfId="0" applyFont="1" applyAlignment="1">
      <alignment horizontal="center" vertical="center"/>
    </xf>
    <xf numFmtId="0" fontId="0" fillId="0" borderId="17" xfId="0" applyBorder="1"/>
    <xf numFmtId="0" fontId="12" fillId="6" borderId="8" xfId="0" applyFont="1" applyFill="1" applyBorder="1" applyAlignment="1">
      <alignment vertical="center"/>
    </xf>
    <xf numFmtId="1" fontId="7" fillId="0" borderId="8" xfId="0" applyNumberFormat="1" applyFont="1" applyBorder="1" applyAlignment="1">
      <alignment horizontal="center" vertical="center"/>
    </xf>
    <xf numFmtId="2" fontId="0" fillId="0" borderId="8" xfId="0" applyNumberFormat="1" applyBorder="1"/>
    <xf numFmtId="166" fontId="7" fillId="0" borderId="8" xfId="0" applyNumberFormat="1" applyFont="1" applyBorder="1" applyAlignment="1">
      <alignment horizontal="center" vertical="center"/>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43" fontId="3" fillId="0" borderId="14" xfId="1" applyFont="1" applyBorder="1" applyAlignment="1">
      <alignment horizontal="center" vertical="center"/>
    </xf>
    <xf numFmtId="43" fontId="3" fillId="0" borderId="15" xfId="1" applyFont="1" applyBorder="1" applyAlignment="1">
      <alignment horizontal="center" vertical="center"/>
    </xf>
    <xf numFmtId="0" fontId="5" fillId="0" borderId="14" xfId="0" applyFont="1" applyBorder="1" applyAlignment="1">
      <alignment horizontal="center" wrapText="1"/>
    </xf>
    <xf numFmtId="43" fontId="5" fillId="0" borderId="14" xfId="1" applyFont="1" applyBorder="1" applyAlignment="1">
      <alignment horizontal="center"/>
    </xf>
    <xf numFmtId="0" fontId="12" fillId="0" borderId="9" xfId="0" applyFont="1" applyBorder="1" applyAlignment="1">
      <alignment vertical="center"/>
    </xf>
    <xf numFmtId="2" fontId="12" fillId="4" borderId="10" xfId="0" applyNumberFormat="1" applyFont="1" applyFill="1" applyBorder="1" applyAlignment="1">
      <alignment horizontal="center" vertical="center"/>
    </xf>
    <xf numFmtId="0" fontId="7" fillId="6" borderId="0" xfId="0" applyFont="1" applyFill="1"/>
    <xf numFmtId="0" fontId="2" fillId="6" borderId="10" xfId="0" applyFont="1" applyFill="1" applyBorder="1" applyAlignment="1">
      <alignment horizontal="center" vertical="center"/>
    </xf>
    <xf numFmtId="0" fontId="5" fillId="0" borderId="0" xfId="0" applyFont="1" applyAlignment="1">
      <alignment vertical="center" wrapText="1"/>
    </xf>
    <xf numFmtId="0" fontId="5" fillId="0" borderId="0" xfId="0" applyFont="1" applyAlignment="1">
      <alignment horizontal="center" vertical="center" wrapText="1"/>
    </xf>
    <xf numFmtId="2" fontId="5" fillId="0" borderId="0" xfId="0" applyNumberFormat="1" applyFont="1" applyAlignment="1">
      <alignment horizontal="center" vertical="center" wrapText="1"/>
    </xf>
    <xf numFmtId="43" fontId="0" fillId="0" borderId="0" xfId="0" applyNumberFormat="1"/>
    <xf numFmtId="0" fontId="33" fillId="0" borderId="0" xfId="0" applyFont="1" applyAlignment="1">
      <alignment vertical="center" wrapText="1"/>
    </xf>
    <xf numFmtId="0" fontId="3" fillId="0" borderId="0" xfId="0" applyFont="1" applyAlignment="1">
      <alignment vertical="center" wrapText="1"/>
    </xf>
    <xf numFmtId="0" fontId="5" fillId="0" borderId="0" xfId="0" applyFont="1" applyAlignment="1">
      <alignment horizontal="left" vertical="top" wrapText="1"/>
    </xf>
    <xf numFmtId="0" fontId="5" fillId="0" borderId="0" xfId="0" applyFont="1" applyAlignment="1">
      <alignment horizontal="left" vertical="center" wrapText="1"/>
    </xf>
    <xf numFmtId="43" fontId="5" fillId="0" borderId="0" xfId="1" applyFont="1" applyBorder="1" applyAlignment="1">
      <alignment horizontal="center" vertical="center"/>
    </xf>
    <xf numFmtId="4" fontId="23" fillId="0" borderId="0" xfId="0" applyNumberFormat="1" applyFont="1" applyAlignment="1">
      <alignment horizontal="right" vertical="center" wrapText="1"/>
    </xf>
    <xf numFmtId="0" fontId="3" fillId="0" borderId="0" xfId="0" applyFont="1" applyAlignment="1">
      <alignment horizontal="center" vertical="center" wrapText="1"/>
    </xf>
    <xf numFmtId="0" fontId="5" fillId="5" borderId="0" xfId="0" applyFont="1" applyFill="1" applyAlignment="1">
      <alignment vertical="center" wrapText="1"/>
    </xf>
    <xf numFmtId="2" fontId="5" fillId="5" borderId="0" xfId="0" applyNumberFormat="1" applyFont="1" applyFill="1" applyAlignment="1">
      <alignment horizontal="center" vertical="center" wrapText="1"/>
    </xf>
    <xf numFmtId="0" fontId="14" fillId="0" borderId="0" xfId="0" applyFont="1" applyAlignment="1">
      <alignment vertical="center" wrapText="1"/>
    </xf>
    <xf numFmtId="1" fontId="5" fillId="0" borderId="0" xfId="0" applyNumberFormat="1" applyFont="1" applyAlignment="1">
      <alignment horizontal="center" vertical="center" wrapText="1"/>
    </xf>
    <xf numFmtId="0" fontId="5" fillId="0" borderId="0" xfId="0" applyFont="1" applyAlignment="1">
      <alignment horizontal="center" wrapText="1"/>
    </xf>
    <xf numFmtId="0" fontId="28" fillId="0" borderId="0" xfId="0" applyFont="1" applyAlignment="1">
      <alignment vertical="center" wrapText="1"/>
    </xf>
    <xf numFmtId="0" fontId="5" fillId="0" borderId="0" xfId="0" applyFont="1" applyAlignment="1">
      <alignment horizontal="justify" vertical="center" wrapText="1"/>
    </xf>
    <xf numFmtId="43" fontId="3" fillId="0" borderId="0" xfId="0" applyNumberFormat="1" applyFont="1" applyAlignment="1">
      <alignment vertical="center" wrapText="1"/>
    </xf>
    <xf numFmtId="0" fontId="29" fillId="0" borderId="0" xfId="0" applyFont="1" applyAlignment="1">
      <alignment vertical="center" wrapText="1"/>
    </xf>
    <xf numFmtId="0" fontId="30" fillId="0" borderId="0" xfId="0" applyFont="1" applyAlignment="1">
      <alignment vertical="center" wrapText="1"/>
    </xf>
    <xf numFmtId="43" fontId="3" fillId="0" borderId="0" xfId="1" applyFont="1" applyBorder="1" applyAlignment="1">
      <alignment vertical="center" wrapText="1"/>
    </xf>
    <xf numFmtId="43" fontId="0" fillId="0" borderId="0" xfId="1" applyFont="1" applyBorder="1" applyAlignment="1">
      <alignment horizontal="center"/>
    </xf>
    <xf numFmtId="0" fontId="28" fillId="0" borderId="8" xfId="0" applyFont="1" applyBorder="1" applyAlignment="1">
      <alignment horizontal="justify" vertical="center" wrapText="1"/>
    </xf>
    <xf numFmtId="43" fontId="28" fillId="0" borderId="8" xfId="1" applyFont="1" applyBorder="1" applyAlignment="1">
      <alignment horizontal="center" vertical="center"/>
    </xf>
    <xf numFmtId="0" fontId="3" fillId="0" borderId="13" xfId="0" applyFont="1" applyBorder="1" applyAlignment="1">
      <alignment vertical="center" wrapText="1"/>
    </xf>
    <xf numFmtId="43" fontId="3" fillId="0" borderId="13" xfId="1" applyFont="1" applyBorder="1" applyAlignment="1">
      <alignment horizontal="center" vertical="center"/>
    </xf>
    <xf numFmtId="43" fontId="5" fillId="0" borderId="14" xfId="1" applyFont="1" applyBorder="1" applyAlignment="1">
      <alignment horizontal="center" vertical="center"/>
    </xf>
    <xf numFmtId="43" fontId="5" fillId="0" borderId="15" xfId="1" applyFont="1" applyBorder="1" applyAlignment="1">
      <alignment horizontal="center" vertical="center"/>
    </xf>
    <xf numFmtId="43" fontId="3" fillId="0" borderId="12" xfId="1" applyFont="1" applyBorder="1" applyAlignment="1">
      <alignment horizontal="center" vertical="center"/>
    </xf>
    <xf numFmtId="0" fontId="3" fillId="0" borderId="30" xfId="0" applyFont="1" applyBorder="1" applyAlignment="1">
      <alignment vertical="center" wrapText="1"/>
    </xf>
    <xf numFmtId="0" fontId="5" fillId="0" borderId="14" xfId="0" applyFont="1" applyBorder="1" applyAlignment="1">
      <alignment vertical="center" wrapText="1"/>
    </xf>
    <xf numFmtId="0" fontId="5" fillId="5" borderId="14" xfId="0" applyFont="1" applyFill="1" applyBorder="1" applyAlignment="1">
      <alignment horizontal="center" vertical="center" wrapText="1"/>
    </xf>
    <xf numFmtId="43" fontId="5" fillId="5" borderId="14" xfId="1" applyFont="1" applyFill="1" applyBorder="1" applyAlignment="1">
      <alignment horizontal="center" vertical="center"/>
    </xf>
    <xf numFmtId="4" fontId="5" fillId="0" borderId="14" xfId="0" applyNumberFormat="1" applyFont="1" applyBorder="1" applyAlignment="1">
      <alignment horizontal="right" wrapText="1"/>
    </xf>
    <xf numFmtId="0" fontId="3" fillId="0" borderId="12" xfId="0" applyFont="1" applyBorder="1" applyAlignment="1">
      <alignment vertical="center" wrapText="1"/>
    </xf>
    <xf numFmtId="0" fontId="5" fillId="0" borderId="12" xfId="0" applyFont="1" applyBorder="1" applyAlignment="1">
      <alignment vertical="center" wrapText="1"/>
    </xf>
    <xf numFmtId="1" fontId="5" fillId="0" borderId="12" xfId="0" applyNumberFormat="1" applyFont="1" applyBorder="1" applyAlignment="1">
      <alignment horizontal="center" vertical="center" wrapText="1"/>
    </xf>
    <xf numFmtId="0" fontId="5" fillId="0" borderId="13" xfId="0" applyFont="1" applyBorder="1" applyAlignment="1">
      <alignment horizontal="center" vertical="center" wrapText="1"/>
    </xf>
    <xf numFmtId="2" fontId="5" fillId="0" borderId="14" xfId="0" applyNumberFormat="1" applyFont="1" applyBorder="1" applyAlignment="1">
      <alignment horizontal="center" vertical="center" wrapText="1"/>
    </xf>
    <xf numFmtId="0" fontId="8" fillId="0" borderId="0" xfId="0" applyFont="1" applyAlignment="1">
      <alignment horizontal="center" vertical="center" wrapText="1"/>
    </xf>
    <xf numFmtId="43" fontId="5" fillId="0" borderId="14" xfId="1" applyFont="1" applyBorder="1" applyAlignment="1">
      <alignment vertical="center"/>
    </xf>
    <xf numFmtId="0" fontId="3" fillId="0" borderId="13" xfId="0" applyFont="1" applyBorder="1" applyAlignment="1">
      <alignment horizontal="center" vertical="center"/>
    </xf>
    <xf numFmtId="0" fontId="0" fillId="0" borderId="15" xfId="0" applyBorder="1" applyAlignment="1">
      <alignment horizontal="center" vertical="center"/>
    </xf>
    <xf numFmtId="4" fontId="5" fillId="0" borderId="30" xfId="0" applyNumberFormat="1" applyFont="1" applyBorder="1" applyAlignment="1">
      <alignment vertical="center" wrapText="1"/>
    </xf>
    <xf numFmtId="0" fontId="5" fillId="0" borderId="13" xfId="0" applyFont="1" applyBorder="1" applyAlignment="1">
      <alignment vertical="center" wrapText="1"/>
    </xf>
    <xf numFmtId="0" fontId="5" fillId="0" borderId="17" xfId="0" applyFont="1" applyBorder="1" applyAlignment="1">
      <alignment vertical="center" wrapText="1"/>
    </xf>
    <xf numFmtId="0" fontId="3" fillId="0" borderId="17" xfId="0" applyFont="1" applyBorder="1" applyAlignment="1">
      <alignment vertical="center" wrapText="1"/>
    </xf>
    <xf numFmtId="43" fontId="3" fillId="0" borderId="13" xfId="1" applyFont="1" applyBorder="1" applyAlignment="1">
      <alignment vertical="center"/>
    </xf>
    <xf numFmtId="2" fontId="2" fillId="0" borderId="8" xfId="0" applyNumberFormat="1" applyFont="1" applyBorder="1"/>
    <xf numFmtId="0" fontId="0" fillId="6" borderId="0" xfId="0" applyFill="1"/>
    <xf numFmtId="0" fontId="7" fillId="6" borderId="14" xfId="0" applyFont="1" applyFill="1" applyBorder="1"/>
    <xf numFmtId="0" fontId="33" fillId="0" borderId="31" xfId="0" applyFont="1" applyBorder="1" applyAlignment="1">
      <alignment vertical="center" wrapText="1"/>
    </xf>
    <xf numFmtId="0" fontId="5" fillId="5" borderId="15" xfId="0" applyFont="1" applyFill="1" applyBorder="1" applyAlignment="1">
      <alignment horizontal="center" vertical="center" wrapText="1"/>
    </xf>
    <xf numFmtId="43" fontId="5" fillId="0" borderId="31" xfId="1" applyFont="1" applyBorder="1" applyAlignment="1">
      <alignment horizontal="center" vertical="center"/>
    </xf>
    <xf numFmtId="0" fontId="33" fillId="0" borderId="14" xfId="0" applyFont="1" applyBorder="1" applyAlignment="1">
      <alignment vertical="center" wrapText="1"/>
    </xf>
    <xf numFmtId="43" fontId="3" fillId="0" borderId="14" xfId="1" applyFont="1" applyBorder="1" applyAlignment="1">
      <alignment vertical="center"/>
    </xf>
    <xf numFmtId="43" fontId="3" fillId="0" borderId="15" xfId="1" applyFont="1" applyBorder="1" applyAlignment="1">
      <alignment vertical="center"/>
    </xf>
    <xf numFmtId="0" fontId="5" fillId="0" borderId="15" xfId="0" applyFont="1" applyBorder="1" applyAlignment="1">
      <alignment vertical="center" wrapText="1"/>
    </xf>
    <xf numFmtId="2" fontId="5" fillId="0" borderId="12" xfId="0" applyNumberFormat="1" applyFont="1" applyBorder="1" applyAlignment="1">
      <alignment horizontal="center" vertical="center" wrapText="1"/>
    </xf>
    <xf numFmtId="0" fontId="14" fillId="0" borderId="14" xfId="0" applyFont="1" applyBorder="1" applyAlignment="1">
      <alignment horizontal="center" vertical="center" wrapText="1"/>
    </xf>
    <xf numFmtId="0" fontId="33" fillId="0" borderId="15" xfId="0" applyFont="1" applyBorder="1" applyAlignment="1">
      <alignment vertical="center" wrapText="1"/>
    </xf>
    <xf numFmtId="2" fontId="5" fillId="0" borderId="15" xfId="0" applyNumberFormat="1" applyFont="1" applyBorder="1" applyAlignment="1">
      <alignment horizontal="center" vertical="center" wrapText="1"/>
    </xf>
    <xf numFmtId="0" fontId="31" fillId="0" borderId="0" xfId="0" applyFont="1" applyAlignment="1">
      <alignment horizontal="center" vertical="center"/>
    </xf>
    <xf numFmtId="0" fontId="26" fillId="0" borderId="19" xfId="0" applyFont="1" applyBorder="1" applyAlignment="1">
      <alignment horizontal="left" vertical="top" wrapText="1" indent="5"/>
    </xf>
    <xf numFmtId="0" fontId="26" fillId="0" borderId="20" xfId="0" applyFont="1" applyBorder="1" applyAlignment="1">
      <alignment horizontal="left" vertical="top" wrapText="1" indent="5"/>
    </xf>
    <xf numFmtId="4" fontId="27" fillId="0" borderId="20" xfId="0" applyNumberFormat="1" applyFont="1" applyBorder="1" applyAlignment="1">
      <alignment horizontal="center" vertical="top" shrinkToFit="1"/>
    </xf>
    <xf numFmtId="4" fontId="27" fillId="0" borderId="21" xfId="0" applyNumberFormat="1" applyFont="1" applyBorder="1" applyAlignment="1">
      <alignment horizontal="center" vertical="top" shrinkToFit="1"/>
    </xf>
    <xf numFmtId="0" fontId="8" fillId="0" borderId="6" xfId="0" applyFont="1" applyBorder="1" applyAlignment="1">
      <alignment horizontal="left" vertical="center"/>
    </xf>
    <xf numFmtId="0" fontId="32" fillId="0" borderId="0" xfId="0" applyFont="1" applyAlignment="1">
      <alignment horizontal="center"/>
    </xf>
    <xf numFmtId="4" fontId="24" fillId="0" borderId="20" xfId="0" applyNumberFormat="1" applyFont="1" applyBorder="1" applyAlignment="1">
      <alignment horizontal="center" vertical="top" shrinkToFit="1"/>
    </xf>
    <xf numFmtId="4" fontId="24" fillId="0" borderId="21" xfId="0" applyNumberFormat="1" applyFont="1" applyBorder="1" applyAlignment="1">
      <alignment horizontal="center" vertical="top" shrinkToFit="1"/>
    </xf>
    <xf numFmtId="0" fontId="5" fillId="0" borderId="25" xfId="0" applyFont="1" applyBorder="1" applyAlignment="1">
      <alignment vertical="center" wrapText="1"/>
    </xf>
    <xf numFmtId="0" fontId="5" fillId="0" borderId="26" xfId="0" applyFont="1" applyBorder="1" applyAlignment="1">
      <alignment vertical="center" wrapText="1"/>
    </xf>
    <xf numFmtId="0" fontId="8" fillId="0" borderId="4" xfId="0" applyFont="1" applyBorder="1" applyAlignment="1">
      <alignment vertical="center" wrapText="1"/>
    </xf>
    <xf numFmtId="0" fontId="8" fillId="0" borderId="3" xfId="0" applyFont="1" applyBorder="1" applyAlignment="1">
      <alignment vertical="center" wrapText="1"/>
    </xf>
    <xf numFmtId="0" fontId="8" fillId="0" borderId="5" xfId="0" applyFont="1" applyBorder="1" applyAlignment="1">
      <alignment vertical="center" wrapText="1"/>
    </xf>
    <xf numFmtId="0" fontId="8" fillId="0" borderId="1" xfId="0" applyFont="1" applyBorder="1" applyAlignment="1">
      <alignment vertical="center" wrapText="1"/>
    </xf>
    <xf numFmtId="0" fontId="25" fillId="0" borderId="9" xfId="0" applyFont="1" applyBorder="1" applyAlignment="1">
      <alignment horizontal="left" vertical="center" wrapText="1"/>
    </xf>
    <xf numFmtId="0" fontId="25" fillId="0" borderId="10" xfId="0" applyFont="1" applyBorder="1" applyAlignment="1">
      <alignment horizontal="left" vertical="center" wrapText="1"/>
    </xf>
    <xf numFmtId="0" fontId="25" fillId="0" borderId="18" xfId="0" applyFont="1" applyBorder="1" applyAlignment="1">
      <alignment horizontal="left" vertical="center" wrapText="1"/>
    </xf>
    <xf numFmtId="0" fontId="25" fillId="0" borderId="12" xfId="0" applyFont="1" applyBorder="1" applyAlignment="1">
      <alignment horizontal="left" vertical="center" wrapText="1"/>
    </xf>
    <xf numFmtId="0" fontId="5" fillId="0" borderId="0" xfId="0" applyFont="1" applyAlignment="1">
      <alignment horizontal="center" vertical="center" wrapText="1"/>
    </xf>
    <xf numFmtId="43" fontId="5" fillId="0" borderId="0" xfId="1" applyFont="1" applyBorder="1" applyAlignment="1">
      <alignment horizontal="center" vertical="center"/>
    </xf>
    <xf numFmtId="4" fontId="5" fillId="0" borderId="0" xfId="0" applyNumberFormat="1" applyFont="1" applyAlignment="1">
      <alignment horizontal="center" vertical="center" wrapText="1"/>
    </xf>
    <xf numFmtId="0" fontId="3" fillId="0" borderId="0" xfId="0" applyFont="1" applyAlignment="1">
      <alignment horizontal="center" vertical="center" wrapText="1"/>
    </xf>
    <xf numFmtId="43" fontId="3" fillId="0" borderId="0" xfId="1" applyFont="1" applyBorder="1" applyAlignment="1">
      <alignment horizontal="center" vertical="center"/>
    </xf>
    <xf numFmtId="43" fontId="3" fillId="0" borderId="0" xfId="0" applyNumberFormat="1" applyFont="1" applyAlignment="1">
      <alignment vertical="center" wrapText="1"/>
    </xf>
    <xf numFmtId="0" fontId="3" fillId="0" borderId="0" xfId="0" applyFont="1" applyAlignment="1">
      <alignment vertical="center" wrapText="1"/>
    </xf>
    <xf numFmtId="0" fontId="5" fillId="0" borderId="18"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3" fillId="0" borderId="12" xfId="0" applyFont="1" applyBorder="1" applyAlignment="1">
      <alignment horizontal="center" vertical="center" wrapText="1"/>
    </xf>
    <xf numFmtId="43" fontId="3" fillId="0" borderId="14" xfId="1" applyFont="1" applyBorder="1" applyAlignment="1">
      <alignment horizontal="center" vertical="center"/>
    </xf>
    <xf numFmtId="43" fontId="3" fillId="0" borderId="15" xfId="1" applyFont="1" applyBorder="1" applyAlignment="1">
      <alignment horizontal="center" vertical="center"/>
    </xf>
    <xf numFmtId="43" fontId="3" fillId="0" borderId="14" xfId="0" applyNumberFormat="1" applyFont="1" applyBorder="1" applyAlignment="1">
      <alignment vertical="center" wrapText="1"/>
    </xf>
    <xf numFmtId="0" fontId="3" fillId="0" borderId="15"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43" fontId="3" fillId="0" borderId="13" xfId="1" applyFont="1" applyBorder="1" applyAlignment="1">
      <alignment horizontal="center" vertical="center"/>
    </xf>
    <xf numFmtId="0" fontId="5" fillId="0" borderId="14" xfId="0" applyFont="1" applyBorder="1" applyAlignment="1">
      <alignment horizontal="center" wrapText="1"/>
    </xf>
    <xf numFmtId="0" fontId="5" fillId="0" borderId="0" xfId="0" applyFont="1" applyAlignment="1">
      <alignment horizontal="center" wrapText="1"/>
    </xf>
    <xf numFmtId="43" fontId="5" fillId="0" borderId="14" xfId="1" applyFont="1" applyBorder="1" applyAlignment="1">
      <alignment horizontal="center"/>
    </xf>
    <xf numFmtId="4" fontId="5" fillId="0" borderId="14" xfId="0" applyNumberFormat="1" applyFont="1" applyBorder="1" applyAlignment="1">
      <alignment horizontal="right" wrapText="1"/>
    </xf>
    <xf numFmtId="0" fontId="3" fillId="0" borderId="12" xfId="0" applyFont="1" applyBorder="1" applyAlignment="1">
      <alignment vertical="center" wrapText="1"/>
    </xf>
    <xf numFmtId="1" fontId="5" fillId="0" borderId="0" xfId="0" applyNumberFormat="1" applyFont="1" applyAlignment="1">
      <alignment horizontal="center" vertical="center" wrapText="1"/>
    </xf>
    <xf numFmtId="43" fontId="5" fillId="0" borderId="14" xfId="1" applyFont="1" applyBorder="1" applyAlignment="1">
      <alignment horizontal="center" vertical="center"/>
    </xf>
    <xf numFmtId="4" fontId="5" fillId="0" borderId="14" xfId="0" applyNumberFormat="1" applyFont="1" applyBorder="1" applyAlignment="1">
      <alignment horizontal="right"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4" fontId="5" fillId="0" borderId="14" xfId="0" applyNumberFormat="1" applyFont="1" applyBorder="1" applyAlignment="1">
      <alignment vertical="center" wrapText="1"/>
    </xf>
    <xf numFmtId="2" fontId="5" fillId="0" borderId="0" xfId="0" applyNumberFormat="1" applyFont="1" applyAlignment="1">
      <alignment horizontal="center" vertical="center" wrapText="1"/>
    </xf>
    <xf numFmtId="0" fontId="3" fillId="0" borderId="0" xfId="0" applyFont="1" applyAlignment="1">
      <alignment horizontal="center" vertical="center"/>
    </xf>
    <xf numFmtId="0" fontId="18" fillId="0" borderId="9"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1" xfId="0" applyFont="1" applyBorder="1" applyAlignment="1">
      <alignment horizontal="center" vertical="center" wrapText="1"/>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20" fillId="0" borderId="10" xfId="0" applyFont="1" applyBorder="1" applyAlignment="1">
      <alignment horizontal="center" vertical="center"/>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3" borderId="11" xfId="0"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10" xfId="0" applyFont="1" applyBorder="1" applyAlignment="1">
      <alignment horizontal="center"/>
    </xf>
    <xf numFmtId="0" fontId="12" fillId="4" borderId="9" xfId="0" applyFont="1" applyFill="1" applyBorder="1" applyAlignment="1">
      <alignment horizontal="center" vertical="center"/>
    </xf>
    <xf numFmtId="0" fontId="12" fillId="4" borderId="10"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12" fillId="6" borderId="9" xfId="0" applyFont="1" applyFill="1" applyBorder="1" applyAlignment="1">
      <alignment horizontal="center" vertical="center"/>
    </xf>
    <xf numFmtId="0" fontId="12" fillId="6" borderId="10" xfId="0" applyFont="1" applyFill="1" applyBorder="1" applyAlignment="1">
      <alignment horizontal="center" vertical="center"/>
    </xf>
    <xf numFmtId="0" fontId="17" fillId="3" borderId="9" xfId="0" applyFont="1" applyFill="1" applyBorder="1" applyAlignment="1">
      <alignment horizontal="center" vertical="center" wrapText="1"/>
    </xf>
    <xf numFmtId="0" fontId="17" fillId="3" borderId="10" xfId="0" applyFont="1" applyFill="1" applyBorder="1" applyAlignment="1">
      <alignment horizontal="center" vertical="center" wrapText="1"/>
    </xf>
    <xf numFmtId="0" fontId="17" fillId="3" borderId="11" xfId="0" applyFont="1" applyFill="1" applyBorder="1" applyAlignment="1">
      <alignment horizontal="center" vertical="center" wrapText="1"/>
    </xf>
    <xf numFmtId="0" fontId="15" fillId="3" borderId="9" xfId="0" applyFont="1" applyFill="1" applyBorder="1" applyAlignment="1">
      <alignment horizontal="center"/>
    </xf>
    <xf numFmtId="0" fontId="15" fillId="3" borderId="10" xfId="0" applyFont="1" applyFill="1" applyBorder="1" applyAlignment="1">
      <alignment horizontal="center"/>
    </xf>
    <xf numFmtId="0" fontId="15" fillId="3" borderId="11" xfId="0" applyFont="1" applyFill="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3421225</xdr:colOff>
      <xdr:row>1</xdr:row>
      <xdr:rowOff>19437</xdr:rowOff>
    </xdr:from>
    <xdr:to>
      <xdr:col>2</xdr:col>
      <xdr:colOff>1467320</xdr:colOff>
      <xdr:row>6</xdr:row>
      <xdr:rowOff>283670</xdr:rowOff>
    </xdr:to>
    <xdr:pic>
      <xdr:nvPicPr>
        <xdr:cNvPr id="4" name="Picture 29128">
          <a:extLst>
            <a:ext uri="{FF2B5EF4-FFF2-40B4-BE49-F238E27FC236}">
              <a16:creationId xmlns:a16="http://schemas.microsoft.com/office/drawing/2014/main" id="{1C24BC66-267A-4B6A-9C0B-4490DEC87F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295970" y="272141"/>
          <a:ext cx="1671427" cy="14597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190500</xdr:colOff>
      <xdr:row>628</xdr:row>
      <xdr:rowOff>171450</xdr:rowOff>
    </xdr:from>
    <xdr:to>
      <xdr:col>23</xdr:col>
      <xdr:colOff>277173</xdr:colOff>
      <xdr:row>657</xdr:row>
      <xdr:rowOff>134148</xdr:rowOff>
    </xdr:to>
    <xdr:pic>
      <xdr:nvPicPr>
        <xdr:cNvPr id="4" name="Picture 3">
          <a:extLst>
            <a:ext uri="{FF2B5EF4-FFF2-40B4-BE49-F238E27FC236}">
              <a16:creationId xmlns:a16="http://schemas.microsoft.com/office/drawing/2014/main" id="{B7F99832-E865-A40A-D1E9-9FA044A9084F}"/>
            </a:ext>
          </a:extLst>
        </xdr:cNvPr>
        <xdr:cNvPicPr>
          <a:picLocks noChangeAspect="1"/>
        </xdr:cNvPicPr>
      </xdr:nvPicPr>
      <xdr:blipFill>
        <a:blip xmlns:r="http://schemas.openxmlformats.org/officeDocument/2006/relationships" r:embed="rId1"/>
        <a:stretch>
          <a:fillRect/>
        </a:stretch>
      </xdr:blipFill>
      <xdr:spPr>
        <a:xfrm>
          <a:off x="8772525" y="17659350"/>
          <a:ext cx="6792273" cy="5715798"/>
        </a:xfrm>
        <a:prstGeom prst="rect">
          <a:avLst/>
        </a:prstGeom>
      </xdr:spPr>
    </xdr:pic>
    <xdr:clientData/>
  </xdr:twoCellAnchor>
  <xdr:twoCellAnchor editAs="oneCell">
    <xdr:from>
      <xdr:col>13</xdr:col>
      <xdr:colOff>28575</xdr:colOff>
      <xdr:row>499</xdr:row>
      <xdr:rowOff>190500</xdr:rowOff>
    </xdr:from>
    <xdr:to>
      <xdr:col>24</xdr:col>
      <xdr:colOff>86669</xdr:colOff>
      <xdr:row>528</xdr:row>
      <xdr:rowOff>105570</xdr:rowOff>
    </xdr:to>
    <xdr:pic>
      <xdr:nvPicPr>
        <xdr:cNvPr id="9" name="Picture 8">
          <a:extLst>
            <a:ext uri="{FF2B5EF4-FFF2-40B4-BE49-F238E27FC236}">
              <a16:creationId xmlns:a16="http://schemas.microsoft.com/office/drawing/2014/main" id="{D98A02E1-FB2B-54D9-05EA-A94F82AC56C6}"/>
            </a:ext>
          </a:extLst>
        </xdr:cNvPr>
        <xdr:cNvPicPr>
          <a:picLocks noChangeAspect="1"/>
        </xdr:cNvPicPr>
      </xdr:nvPicPr>
      <xdr:blipFill>
        <a:blip xmlns:r="http://schemas.openxmlformats.org/officeDocument/2006/relationships" r:embed="rId2"/>
        <a:stretch>
          <a:fillRect/>
        </a:stretch>
      </xdr:blipFill>
      <xdr:spPr>
        <a:xfrm>
          <a:off x="9267825" y="62950725"/>
          <a:ext cx="6763694" cy="5696745"/>
        </a:xfrm>
        <a:prstGeom prst="rect">
          <a:avLst/>
        </a:prstGeom>
      </xdr:spPr>
    </xdr:pic>
    <xdr:clientData/>
  </xdr:twoCellAnchor>
  <xdr:twoCellAnchor editAs="oneCell">
    <xdr:from>
      <xdr:col>13</xdr:col>
      <xdr:colOff>0</xdr:colOff>
      <xdr:row>318</xdr:row>
      <xdr:rowOff>0</xdr:rowOff>
    </xdr:from>
    <xdr:to>
      <xdr:col>23</xdr:col>
      <xdr:colOff>134219</xdr:colOff>
      <xdr:row>338</xdr:row>
      <xdr:rowOff>95820</xdr:rowOff>
    </xdr:to>
    <xdr:pic>
      <xdr:nvPicPr>
        <xdr:cNvPr id="8" name="Picture 7">
          <a:extLst>
            <a:ext uri="{FF2B5EF4-FFF2-40B4-BE49-F238E27FC236}">
              <a16:creationId xmlns:a16="http://schemas.microsoft.com/office/drawing/2014/main" id="{55C7BA91-C23D-41B2-F063-C378412220EF}"/>
            </a:ext>
          </a:extLst>
        </xdr:cNvPr>
        <xdr:cNvPicPr>
          <a:picLocks noChangeAspect="1"/>
        </xdr:cNvPicPr>
      </xdr:nvPicPr>
      <xdr:blipFill>
        <a:blip xmlns:r="http://schemas.openxmlformats.org/officeDocument/2006/relationships" r:embed="rId3"/>
        <a:stretch>
          <a:fillRect/>
        </a:stretch>
      </xdr:blipFill>
      <xdr:spPr>
        <a:xfrm>
          <a:off x="9239250" y="65541525"/>
          <a:ext cx="6230219" cy="40867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I28"/>
  <sheetViews>
    <sheetView view="pageBreakPreview" topLeftCell="A8" zoomScale="98" zoomScaleNormal="100" zoomScaleSheetLayoutView="98" workbookViewId="0">
      <selection activeCell="B10" sqref="B10"/>
    </sheetView>
  </sheetViews>
  <sheetFormatPr defaultRowHeight="15" x14ac:dyDescent="0.25"/>
  <cols>
    <col min="1" max="1" width="13.140625" customWidth="1"/>
    <col min="2" max="2" width="54.42578125" customWidth="1"/>
    <col min="3" max="3" width="22.5703125" style="1" customWidth="1"/>
  </cols>
  <sheetData>
    <row r="1" spans="1:3" ht="20.25" x14ac:dyDescent="0.3">
      <c r="A1" s="40"/>
      <c r="B1" s="69" t="s">
        <v>432</v>
      </c>
      <c r="C1" s="1" t="s">
        <v>0</v>
      </c>
    </row>
    <row r="2" spans="1:3" ht="18.75" x14ac:dyDescent="0.3">
      <c r="A2" s="39"/>
      <c r="B2" s="39"/>
    </row>
    <row r="3" spans="1:3" ht="20.25" x14ac:dyDescent="0.25">
      <c r="A3" s="149" t="s">
        <v>433</v>
      </c>
      <c r="B3" s="149"/>
    </row>
    <row r="4" spans="1:3" ht="18.75" x14ac:dyDescent="0.3">
      <c r="A4" s="39"/>
      <c r="B4" s="39"/>
    </row>
    <row r="5" spans="1:3" ht="21" x14ac:dyDescent="0.35">
      <c r="A5" s="155" t="s">
        <v>1</v>
      </c>
      <c r="B5" s="155"/>
    </row>
    <row r="7" spans="1:3" ht="26.25" customHeight="1" thickBot="1" x14ac:dyDescent="0.3">
      <c r="A7" s="154"/>
      <c r="B7" s="154"/>
      <c r="C7" s="154"/>
    </row>
    <row r="8" spans="1:3" ht="30" customHeight="1" thickBot="1" x14ac:dyDescent="0.3">
      <c r="A8" s="51" t="s">
        <v>2</v>
      </c>
      <c r="B8" s="38" t="s">
        <v>3</v>
      </c>
      <c r="C8" s="38" t="s">
        <v>4</v>
      </c>
    </row>
    <row r="9" spans="1:3" ht="30" customHeight="1" x14ac:dyDescent="0.25">
      <c r="A9" s="52" t="s">
        <v>5</v>
      </c>
      <c r="B9" s="2" t="s">
        <v>6</v>
      </c>
      <c r="C9" s="41">
        <f>BOQ!F24</f>
        <v>0</v>
      </c>
    </row>
    <row r="10" spans="1:3" ht="30" customHeight="1" x14ac:dyDescent="0.25">
      <c r="A10" s="53" t="s">
        <v>7</v>
      </c>
      <c r="B10" s="2" t="s">
        <v>8</v>
      </c>
      <c r="C10" s="41">
        <f>BOQ!F37</f>
        <v>0</v>
      </c>
    </row>
    <row r="11" spans="1:3" ht="30" customHeight="1" x14ac:dyDescent="0.25">
      <c r="A11" s="53" t="s">
        <v>9</v>
      </c>
      <c r="B11" s="2" t="s">
        <v>10</v>
      </c>
      <c r="C11" s="41">
        <f>BOQ!F108</f>
        <v>0</v>
      </c>
    </row>
    <row r="12" spans="1:3" ht="35.25" customHeight="1" x14ac:dyDescent="0.25">
      <c r="A12" s="53" t="s">
        <v>11</v>
      </c>
      <c r="B12" s="2" t="s">
        <v>12</v>
      </c>
      <c r="C12" s="41">
        <f>BOQ!F136</f>
        <v>0</v>
      </c>
    </row>
    <row r="13" spans="1:3" ht="30" customHeight="1" x14ac:dyDescent="0.25">
      <c r="A13" s="53" t="s">
        <v>13</v>
      </c>
      <c r="B13" s="2" t="s">
        <v>14</v>
      </c>
      <c r="C13" s="41">
        <f>BOQ!F146</f>
        <v>0</v>
      </c>
    </row>
    <row r="14" spans="1:3" ht="30" customHeight="1" x14ac:dyDescent="0.25">
      <c r="A14" s="53" t="s">
        <v>15</v>
      </c>
      <c r="B14" s="2" t="s">
        <v>16</v>
      </c>
      <c r="C14" s="41">
        <f>BOQ!F160</f>
        <v>0</v>
      </c>
    </row>
    <row r="15" spans="1:3" ht="30" customHeight="1" x14ac:dyDescent="0.25">
      <c r="A15" s="53" t="s">
        <v>17</v>
      </c>
      <c r="B15" s="2" t="s">
        <v>18</v>
      </c>
      <c r="C15" s="41">
        <f>BOQ!F179</f>
        <v>0</v>
      </c>
    </row>
    <row r="16" spans="1:3" ht="30" customHeight="1" x14ac:dyDescent="0.25">
      <c r="A16" s="53" t="s">
        <v>19</v>
      </c>
      <c r="B16" s="2" t="s">
        <v>20</v>
      </c>
      <c r="C16" s="41">
        <f>BOQ!F193</f>
        <v>0</v>
      </c>
    </row>
    <row r="17" spans="1:9" ht="30" customHeight="1" x14ac:dyDescent="0.25">
      <c r="A17" s="53" t="s">
        <v>21</v>
      </c>
      <c r="B17" s="2" t="s">
        <v>22</v>
      </c>
      <c r="C17" s="41">
        <f>BOQ!F213</f>
        <v>0</v>
      </c>
    </row>
    <row r="18" spans="1:9" ht="30" customHeight="1" x14ac:dyDescent="0.25">
      <c r="A18" s="53" t="s">
        <v>23</v>
      </c>
      <c r="B18" s="2" t="s">
        <v>24</v>
      </c>
      <c r="C18" s="41">
        <f>BOQ!F237</f>
        <v>0</v>
      </c>
    </row>
    <row r="19" spans="1:9" ht="30" customHeight="1" thickBot="1" x14ac:dyDescent="0.3">
      <c r="A19" s="53" t="s">
        <v>341</v>
      </c>
      <c r="B19" s="2" t="s">
        <v>25</v>
      </c>
      <c r="C19" s="41">
        <f>BOQ!F288</f>
        <v>0</v>
      </c>
    </row>
    <row r="20" spans="1:9" ht="24.75" customHeight="1" x14ac:dyDescent="0.25">
      <c r="A20" s="53" t="s">
        <v>26</v>
      </c>
      <c r="B20" s="49" t="s">
        <v>283</v>
      </c>
      <c r="C20" s="47" t="s">
        <v>284</v>
      </c>
    </row>
    <row r="21" spans="1:9" ht="23.25" customHeight="1" thickBot="1" x14ac:dyDescent="0.3">
      <c r="A21" s="53" t="s">
        <v>403</v>
      </c>
      <c r="B21" s="50" t="s">
        <v>285</v>
      </c>
      <c r="C21" s="48" t="s">
        <v>284</v>
      </c>
    </row>
    <row r="22" spans="1:9" ht="30" customHeight="1" thickBot="1" x14ac:dyDescent="0.3">
      <c r="A22" s="158" t="s">
        <v>286</v>
      </c>
      <c r="B22" s="159"/>
      <c r="C22" s="46">
        <f>SUM(C9:C21)</f>
        <v>0</v>
      </c>
    </row>
    <row r="23" spans="1:9" ht="30" customHeight="1" thickBot="1" x14ac:dyDescent="0.3">
      <c r="A23" s="160" t="s">
        <v>287</v>
      </c>
      <c r="B23" s="161"/>
      <c r="C23" s="43">
        <f>C22*0.08</f>
        <v>0</v>
      </c>
    </row>
    <row r="24" spans="1:9" ht="30" customHeight="1" thickBot="1" x14ac:dyDescent="0.3">
      <c r="A24" s="162" t="s">
        <v>288</v>
      </c>
      <c r="B24" s="163"/>
      <c r="C24" s="44">
        <f>C22+C23</f>
        <v>0</v>
      </c>
    </row>
    <row r="26" spans="1:9" s="42" customFormat="1" ht="17.25" customHeight="1" x14ac:dyDescent="0.25">
      <c r="A26" s="150" t="s">
        <v>286</v>
      </c>
      <c r="B26" s="151"/>
      <c r="C26" s="151"/>
      <c r="D26" s="151"/>
      <c r="E26" s="151"/>
      <c r="F26" s="151"/>
      <c r="G26" s="156">
        <f>SUM(G8:I23)</f>
        <v>0</v>
      </c>
      <c r="H26" s="156"/>
      <c r="I26" s="157"/>
    </row>
    <row r="27" spans="1:9" s="42" customFormat="1" ht="16.5" customHeight="1" x14ac:dyDescent="0.25">
      <c r="A27" s="150" t="s">
        <v>287</v>
      </c>
      <c r="B27" s="151"/>
      <c r="C27" s="151"/>
      <c r="D27" s="151"/>
      <c r="E27" s="151"/>
      <c r="F27" s="151"/>
      <c r="G27" s="156">
        <f>G26*0.08</f>
        <v>0</v>
      </c>
      <c r="H27" s="156"/>
      <c r="I27" s="157"/>
    </row>
    <row r="28" spans="1:9" s="42" customFormat="1" ht="14.25" customHeight="1" x14ac:dyDescent="0.25">
      <c r="A28" s="150" t="s">
        <v>288</v>
      </c>
      <c r="B28" s="151"/>
      <c r="C28" s="151"/>
      <c r="D28" s="151"/>
      <c r="E28" s="151"/>
      <c r="F28" s="151"/>
      <c r="G28" s="152">
        <f>G26+G27</f>
        <v>0</v>
      </c>
      <c r="H28" s="152"/>
      <c r="I28" s="153"/>
    </row>
  </sheetData>
  <mergeCells count="12">
    <mergeCell ref="A3:B3"/>
    <mergeCell ref="A28:F28"/>
    <mergeCell ref="G28:I28"/>
    <mergeCell ref="A7:C7"/>
    <mergeCell ref="A5:B5"/>
    <mergeCell ref="A26:F26"/>
    <mergeCell ref="G26:I26"/>
    <mergeCell ref="A27:F27"/>
    <mergeCell ref="G27:I27"/>
    <mergeCell ref="A22:B22"/>
    <mergeCell ref="A23:B23"/>
    <mergeCell ref="A24:B24"/>
  </mergeCells>
  <pageMargins left="0.7" right="0.7" top="0.75" bottom="0.75" header="0.3" footer="0.3"/>
  <pageSetup paperSize="9" scale="9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K301"/>
  <sheetViews>
    <sheetView tabSelected="1" view="pageBreakPreview" topLeftCell="A244" zoomScale="124" zoomScaleNormal="124" zoomScaleSheetLayoutView="124" workbookViewId="0">
      <selection activeCell="B10" sqref="B10"/>
    </sheetView>
  </sheetViews>
  <sheetFormatPr defaultRowHeight="15" x14ac:dyDescent="0.25"/>
  <cols>
    <col min="1" max="1" width="9.140625" customWidth="1"/>
    <col min="2" max="2" width="39.42578125" customWidth="1"/>
    <col min="3" max="3" width="10.7109375" customWidth="1"/>
    <col min="4" max="4" width="13.7109375" customWidth="1"/>
    <col min="5" max="5" width="12.140625" style="108" customWidth="1"/>
    <col min="6" max="6" width="15.85546875" customWidth="1"/>
  </cols>
  <sheetData>
    <row r="1" spans="1:6" ht="30" customHeight="1" x14ac:dyDescent="0.25">
      <c r="A1" s="109" t="s">
        <v>2</v>
      </c>
      <c r="B1" s="56" t="s">
        <v>30</v>
      </c>
      <c r="C1" s="56" t="s">
        <v>31</v>
      </c>
      <c r="D1" s="56" t="s">
        <v>32</v>
      </c>
      <c r="E1" s="110" t="s">
        <v>33</v>
      </c>
      <c r="F1" s="56" t="s">
        <v>34</v>
      </c>
    </row>
    <row r="2" spans="1:6" x14ac:dyDescent="0.25">
      <c r="A2" s="186"/>
      <c r="B2" s="87" t="s">
        <v>35</v>
      </c>
      <c r="C2" s="186"/>
      <c r="D2" s="174"/>
      <c r="E2" s="188"/>
      <c r="F2" s="186"/>
    </row>
    <row r="3" spans="1:6" x14ac:dyDescent="0.25">
      <c r="A3" s="187"/>
      <c r="B3" s="87" t="s">
        <v>36</v>
      </c>
      <c r="C3" s="187"/>
      <c r="D3" s="174"/>
      <c r="E3" s="182"/>
      <c r="F3" s="187"/>
    </row>
    <row r="4" spans="1:6" x14ac:dyDescent="0.25">
      <c r="A4" s="76">
        <v>1.1000000000000001</v>
      </c>
      <c r="B4" s="86" t="s">
        <v>37</v>
      </c>
      <c r="C4" s="34"/>
      <c r="D4" s="91"/>
      <c r="E4" s="78"/>
      <c r="F4" s="34"/>
    </row>
    <row r="5" spans="1:6" x14ac:dyDescent="0.25">
      <c r="A5" s="179"/>
      <c r="B5" s="86" t="s">
        <v>293</v>
      </c>
      <c r="C5" s="187"/>
      <c r="D5" s="174"/>
      <c r="E5" s="182"/>
      <c r="F5" s="187"/>
    </row>
    <row r="6" spans="1:6" x14ac:dyDescent="0.25">
      <c r="A6" s="179"/>
      <c r="B6" s="86" t="s">
        <v>294</v>
      </c>
      <c r="C6" s="187"/>
      <c r="D6" s="174"/>
      <c r="E6" s="182"/>
      <c r="F6" s="187"/>
    </row>
    <row r="7" spans="1:6" x14ac:dyDescent="0.25">
      <c r="A7" s="179"/>
      <c r="B7" s="86" t="s">
        <v>292</v>
      </c>
      <c r="C7" s="187"/>
      <c r="D7" s="174"/>
      <c r="E7" s="182"/>
      <c r="F7" s="187"/>
    </row>
    <row r="8" spans="1:6" x14ac:dyDescent="0.25">
      <c r="A8" s="179"/>
      <c r="B8" s="86" t="s">
        <v>305</v>
      </c>
      <c r="C8" s="187"/>
      <c r="D8" s="174"/>
      <c r="E8" s="182"/>
      <c r="F8" s="187"/>
    </row>
    <row r="9" spans="1:6" ht="16.5" customHeight="1" x14ac:dyDescent="0.25">
      <c r="A9" s="179"/>
      <c r="B9" s="86" t="s">
        <v>295</v>
      </c>
      <c r="C9" s="187"/>
      <c r="D9" s="174"/>
      <c r="E9" s="182"/>
      <c r="F9" s="187"/>
    </row>
    <row r="10" spans="1:6" x14ac:dyDescent="0.25">
      <c r="A10" s="179"/>
      <c r="B10" s="86" t="s">
        <v>297</v>
      </c>
      <c r="C10" s="187"/>
      <c r="D10" s="174"/>
      <c r="E10" s="182"/>
      <c r="F10" s="187"/>
    </row>
    <row r="11" spans="1:6" ht="19.5" customHeight="1" x14ac:dyDescent="0.25">
      <c r="A11" s="179"/>
      <c r="B11" s="86" t="s">
        <v>296</v>
      </c>
      <c r="C11" s="187"/>
      <c r="D11" s="174"/>
      <c r="E11" s="182"/>
      <c r="F11" s="187"/>
    </row>
    <row r="12" spans="1:6" x14ac:dyDescent="0.25">
      <c r="A12" s="179">
        <v>1.2</v>
      </c>
      <c r="B12" s="86" t="s">
        <v>38</v>
      </c>
      <c r="C12" s="187"/>
      <c r="D12" s="174"/>
      <c r="E12" s="182"/>
      <c r="F12" s="187"/>
    </row>
    <row r="13" spans="1:6" ht="45" x14ac:dyDescent="0.25">
      <c r="A13" s="179"/>
      <c r="B13" s="92" t="s">
        <v>187</v>
      </c>
      <c r="C13" s="187"/>
      <c r="D13" s="174"/>
      <c r="E13" s="182"/>
      <c r="F13" s="187"/>
    </row>
    <row r="14" spans="1:6" ht="63.6" customHeight="1" x14ac:dyDescent="0.25">
      <c r="A14" s="179"/>
      <c r="B14" s="93" t="s">
        <v>188</v>
      </c>
      <c r="C14" s="187"/>
      <c r="D14" s="174"/>
      <c r="E14" s="182"/>
      <c r="F14" s="187"/>
    </row>
    <row r="15" spans="1:6" ht="60" x14ac:dyDescent="0.25">
      <c r="A15" s="179"/>
      <c r="B15" s="93" t="s">
        <v>189</v>
      </c>
      <c r="C15" s="187"/>
      <c r="D15" s="174"/>
      <c r="E15" s="182"/>
      <c r="F15" s="187"/>
    </row>
    <row r="16" spans="1:6" ht="45" x14ac:dyDescent="0.25">
      <c r="A16" s="179"/>
      <c r="B16" s="93" t="s">
        <v>190</v>
      </c>
      <c r="C16" s="187"/>
      <c r="D16" s="174"/>
      <c r="E16" s="182"/>
      <c r="F16" s="187"/>
    </row>
    <row r="17" spans="1:6" ht="75" x14ac:dyDescent="0.25">
      <c r="A17" s="76" t="s">
        <v>5</v>
      </c>
      <c r="B17" s="86" t="s">
        <v>39</v>
      </c>
      <c r="C17" s="76" t="s">
        <v>40</v>
      </c>
      <c r="D17" s="87">
        <v>1</v>
      </c>
      <c r="E17" s="113"/>
      <c r="F17" s="35"/>
    </row>
    <row r="18" spans="1:6" x14ac:dyDescent="0.25">
      <c r="A18" s="179">
        <v>1.3</v>
      </c>
      <c r="B18" s="86" t="s">
        <v>41</v>
      </c>
      <c r="C18" s="187"/>
      <c r="D18" s="174"/>
      <c r="E18" s="182"/>
      <c r="F18" s="187"/>
    </row>
    <row r="19" spans="1:6" ht="45" x14ac:dyDescent="0.25">
      <c r="A19" s="179"/>
      <c r="B19" s="86" t="s">
        <v>191</v>
      </c>
      <c r="C19" s="187"/>
      <c r="D19" s="174"/>
      <c r="E19" s="182"/>
      <c r="F19" s="187"/>
    </row>
    <row r="20" spans="1:6" ht="45" x14ac:dyDescent="0.25">
      <c r="A20" s="179"/>
      <c r="B20" s="86" t="s">
        <v>192</v>
      </c>
      <c r="C20" s="187"/>
      <c r="D20" s="174"/>
      <c r="E20" s="182"/>
      <c r="F20" s="187"/>
    </row>
    <row r="21" spans="1:6" ht="30" x14ac:dyDescent="0.25">
      <c r="A21" s="76" t="s">
        <v>5</v>
      </c>
      <c r="B21" s="86" t="s">
        <v>42</v>
      </c>
      <c r="C21" s="76" t="s">
        <v>43</v>
      </c>
      <c r="D21" s="87">
        <v>1</v>
      </c>
      <c r="E21" s="113"/>
      <c r="F21" s="35"/>
    </row>
    <row r="22" spans="1:6" x14ac:dyDescent="0.25">
      <c r="A22" s="76">
        <v>1.4</v>
      </c>
      <c r="B22" s="86" t="s">
        <v>44</v>
      </c>
      <c r="C22" s="34"/>
      <c r="D22" s="91"/>
      <c r="E22" s="78"/>
      <c r="F22" s="34"/>
    </row>
    <row r="23" spans="1:6" ht="30" x14ac:dyDescent="0.25">
      <c r="A23" s="76" t="s">
        <v>5</v>
      </c>
      <c r="B23" s="86" t="s">
        <v>45</v>
      </c>
      <c r="C23" s="76" t="s">
        <v>40</v>
      </c>
      <c r="D23" s="87">
        <v>1</v>
      </c>
      <c r="E23" s="113"/>
      <c r="F23" s="35"/>
    </row>
    <row r="24" spans="1:6" ht="15.75" x14ac:dyDescent="0.25">
      <c r="A24" s="177" t="s">
        <v>6</v>
      </c>
      <c r="B24" s="178"/>
      <c r="C24" s="178"/>
      <c r="D24" s="178"/>
      <c r="E24" s="64"/>
      <c r="F24" s="66"/>
    </row>
    <row r="25" spans="1:6" x14ac:dyDescent="0.25">
      <c r="A25" s="175" t="s">
        <v>46</v>
      </c>
      <c r="B25" s="176"/>
      <c r="C25" s="176"/>
      <c r="D25" s="176"/>
      <c r="E25" s="115"/>
      <c r="F25" s="116"/>
    </row>
    <row r="26" spans="1:6" x14ac:dyDescent="0.25">
      <c r="A26" s="186"/>
      <c r="B26" s="87" t="s">
        <v>47</v>
      </c>
      <c r="C26" s="186"/>
      <c r="D26" s="174"/>
      <c r="E26" s="188"/>
      <c r="F26" s="186"/>
    </row>
    <row r="27" spans="1:6" x14ac:dyDescent="0.25">
      <c r="A27" s="187"/>
      <c r="B27" s="87" t="s">
        <v>48</v>
      </c>
      <c r="C27" s="187"/>
      <c r="D27" s="174"/>
      <c r="E27" s="182"/>
      <c r="F27" s="187"/>
    </row>
    <row r="28" spans="1:6" x14ac:dyDescent="0.25">
      <c r="A28" s="179">
        <v>2.1</v>
      </c>
      <c r="B28" s="86" t="s">
        <v>49</v>
      </c>
      <c r="C28" s="187"/>
      <c r="D28" s="174"/>
      <c r="E28" s="182"/>
      <c r="F28" s="187"/>
    </row>
    <row r="29" spans="1:6" ht="60" x14ac:dyDescent="0.25">
      <c r="A29" s="179"/>
      <c r="B29" s="86" t="s">
        <v>50</v>
      </c>
      <c r="C29" s="187"/>
      <c r="D29" s="174"/>
      <c r="E29" s="182"/>
      <c r="F29" s="187"/>
    </row>
    <row r="30" spans="1:6" x14ac:dyDescent="0.25">
      <c r="A30" s="179">
        <v>2.2999999999999998</v>
      </c>
      <c r="B30" s="86" t="s">
        <v>51</v>
      </c>
      <c r="C30" s="179" t="s">
        <v>54</v>
      </c>
      <c r="D30" s="168">
        <v>1</v>
      </c>
      <c r="E30" s="195"/>
      <c r="F30" s="199"/>
    </row>
    <row r="31" spans="1:6" ht="30" x14ac:dyDescent="0.25">
      <c r="A31" s="179"/>
      <c r="B31" s="86" t="s">
        <v>52</v>
      </c>
      <c r="C31" s="179"/>
      <c r="D31" s="168"/>
      <c r="E31" s="195"/>
      <c r="F31" s="199"/>
    </row>
    <row r="32" spans="1:6" x14ac:dyDescent="0.25">
      <c r="A32" s="179"/>
      <c r="B32" s="86" t="s">
        <v>53</v>
      </c>
      <c r="C32" s="179"/>
      <c r="D32" s="168"/>
      <c r="E32" s="195"/>
      <c r="F32" s="199"/>
    </row>
    <row r="33" spans="1:6" x14ac:dyDescent="0.25">
      <c r="A33" s="179">
        <v>2.4</v>
      </c>
      <c r="B33" s="86" t="s">
        <v>55</v>
      </c>
      <c r="C33" s="179" t="s">
        <v>57</v>
      </c>
      <c r="D33" s="200">
        <f>Sheet4!I5</f>
        <v>6.3586250000000009</v>
      </c>
      <c r="E33" s="195"/>
      <c r="F33" s="199"/>
    </row>
    <row r="34" spans="1:6" ht="45" x14ac:dyDescent="0.25">
      <c r="A34" s="179"/>
      <c r="B34" s="86" t="s">
        <v>56</v>
      </c>
      <c r="C34" s="179"/>
      <c r="D34" s="168"/>
      <c r="E34" s="195"/>
      <c r="F34" s="199"/>
    </row>
    <row r="35" spans="1:6" x14ac:dyDescent="0.25">
      <c r="A35" s="179">
        <v>2.5</v>
      </c>
      <c r="B35" s="86" t="s">
        <v>58</v>
      </c>
      <c r="C35" s="179" t="s">
        <v>57</v>
      </c>
      <c r="D35" s="200">
        <f>Sheet4!I13</f>
        <v>3.9130000000000007</v>
      </c>
      <c r="E35" s="195"/>
      <c r="F35" s="199"/>
    </row>
    <row r="36" spans="1:6" ht="90" x14ac:dyDescent="0.25">
      <c r="A36" s="179"/>
      <c r="B36" s="86" t="s">
        <v>59</v>
      </c>
      <c r="C36" s="179"/>
      <c r="D36" s="168"/>
      <c r="E36" s="195"/>
      <c r="F36" s="199"/>
    </row>
    <row r="37" spans="1:6" ht="24" customHeight="1" x14ac:dyDescent="0.25">
      <c r="A37" s="177" t="s">
        <v>8</v>
      </c>
      <c r="B37" s="178"/>
      <c r="C37" s="178"/>
      <c r="D37" s="178"/>
      <c r="E37" s="64"/>
      <c r="F37" s="66"/>
    </row>
    <row r="38" spans="1:6" ht="20.45" customHeight="1" x14ac:dyDescent="0.25">
      <c r="A38" s="175" t="s">
        <v>46</v>
      </c>
      <c r="B38" s="176"/>
      <c r="C38" s="176"/>
      <c r="D38" s="176"/>
      <c r="E38" s="115"/>
      <c r="F38" s="116"/>
    </row>
    <row r="39" spans="1:6" x14ac:dyDescent="0.25">
      <c r="A39" s="187"/>
      <c r="B39" s="87" t="s">
        <v>60</v>
      </c>
      <c r="C39" s="187"/>
      <c r="D39" s="174"/>
      <c r="E39" s="182"/>
      <c r="F39" s="187"/>
    </row>
    <row r="40" spans="1:6" x14ac:dyDescent="0.25">
      <c r="A40" s="187"/>
      <c r="B40" s="87" t="s">
        <v>61</v>
      </c>
      <c r="C40" s="187"/>
      <c r="D40" s="174"/>
      <c r="E40" s="182"/>
      <c r="F40" s="187"/>
    </row>
    <row r="41" spans="1:6" x14ac:dyDescent="0.25">
      <c r="A41" s="179">
        <v>3</v>
      </c>
      <c r="B41" s="86" t="s">
        <v>49</v>
      </c>
      <c r="C41" s="197"/>
      <c r="D41" s="171"/>
      <c r="E41" s="182"/>
      <c r="F41" s="197"/>
    </row>
    <row r="42" spans="1:6" ht="90" x14ac:dyDescent="0.25">
      <c r="A42" s="179"/>
      <c r="B42" s="86" t="s">
        <v>193</v>
      </c>
      <c r="C42" s="197"/>
      <c r="D42" s="171"/>
      <c r="E42" s="182"/>
      <c r="F42" s="197"/>
    </row>
    <row r="43" spans="1:6" ht="60" x14ac:dyDescent="0.25">
      <c r="A43" s="179"/>
      <c r="B43" s="86" t="s">
        <v>194</v>
      </c>
      <c r="C43" s="197"/>
      <c r="D43" s="171"/>
      <c r="E43" s="182"/>
      <c r="F43" s="197"/>
    </row>
    <row r="44" spans="1:6" ht="60" x14ac:dyDescent="0.25">
      <c r="A44" s="180"/>
      <c r="B44" s="122" t="s">
        <v>195</v>
      </c>
      <c r="C44" s="198"/>
      <c r="D44" s="181"/>
      <c r="E44" s="183"/>
      <c r="F44" s="198"/>
    </row>
    <row r="45" spans="1:6" s="70" customFormat="1" ht="60" x14ac:dyDescent="0.25">
      <c r="A45" s="131"/>
      <c r="B45" s="132" t="s">
        <v>196</v>
      </c>
      <c r="C45" s="111"/>
      <c r="D45" s="133"/>
      <c r="E45" s="134"/>
      <c r="F45" s="111"/>
    </row>
    <row r="46" spans="1:6" x14ac:dyDescent="0.25">
      <c r="A46" s="179">
        <v>3.1</v>
      </c>
      <c r="B46" s="86" t="s">
        <v>62</v>
      </c>
      <c r="C46" s="187"/>
      <c r="D46" s="174"/>
      <c r="E46" s="182"/>
      <c r="F46" s="187"/>
    </row>
    <row r="47" spans="1:6" ht="60" x14ac:dyDescent="0.25">
      <c r="A47" s="179"/>
      <c r="B47" s="86" t="s">
        <v>63</v>
      </c>
      <c r="C47" s="187"/>
      <c r="D47" s="174"/>
      <c r="E47" s="182"/>
      <c r="F47" s="187"/>
    </row>
    <row r="48" spans="1:6" ht="30" x14ac:dyDescent="0.25">
      <c r="A48" s="76" t="s">
        <v>64</v>
      </c>
      <c r="B48" s="86" t="s">
        <v>404</v>
      </c>
      <c r="C48" s="76" t="s">
        <v>65</v>
      </c>
      <c r="D48" s="88">
        <f>Sheet4!I16+Sheet4!I19</f>
        <v>0.48912500000000003</v>
      </c>
      <c r="E48" s="113"/>
      <c r="F48" s="35"/>
    </row>
    <row r="49" spans="1:6" x14ac:dyDescent="0.25">
      <c r="A49" s="179">
        <v>3.2</v>
      </c>
      <c r="B49" s="86" t="s">
        <v>67</v>
      </c>
      <c r="C49" s="187"/>
      <c r="D49" s="174"/>
      <c r="E49" s="182"/>
      <c r="F49" s="187"/>
    </row>
    <row r="50" spans="1:6" x14ac:dyDescent="0.25">
      <c r="A50" s="179"/>
      <c r="B50" s="86" t="s">
        <v>68</v>
      </c>
      <c r="C50" s="187"/>
      <c r="D50" s="174"/>
      <c r="E50" s="182"/>
      <c r="F50" s="187"/>
    </row>
    <row r="51" spans="1:6" ht="39.75" customHeight="1" x14ac:dyDescent="0.25">
      <c r="A51" s="179"/>
      <c r="B51" s="86" t="s">
        <v>69</v>
      </c>
      <c r="C51" s="187"/>
      <c r="D51" s="174"/>
      <c r="E51" s="182"/>
      <c r="F51" s="187"/>
    </row>
    <row r="52" spans="1:6" x14ac:dyDescent="0.25">
      <c r="A52" s="117" t="s">
        <v>70</v>
      </c>
      <c r="B52" s="86" t="s">
        <v>71</v>
      </c>
      <c r="C52" s="34"/>
      <c r="D52" s="91"/>
      <c r="E52" s="78"/>
      <c r="F52" s="34"/>
    </row>
    <row r="53" spans="1:6" x14ac:dyDescent="0.25">
      <c r="A53" s="76" t="s">
        <v>64</v>
      </c>
      <c r="B53" s="86" t="s">
        <v>370</v>
      </c>
      <c r="C53" s="76" t="s">
        <v>65</v>
      </c>
      <c r="D53" s="88">
        <f>Sheet4!I22</f>
        <v>2.4456250000000002</v>
      </c>
      <c r="E53" s="113"/>
      <c r="F53" s="35"/>
    </row>
    <row r="54" spans="1:6" s="58" customFormat="1" x14ac:dyDescent="0.25">
      <c r="A54" s="118" t="s">
        <v>66</v>
      </c>
      <c r="B54" s="97" t="s">
        <v>72</v>
      </c>
      <c r="C54" s="118" t="s">
        <v>65</v>
      </c>
      <c r="D54" s="98">
        <f>Sheet4!I30</f>
        <v>7.1999999999999995E-2</v>
      </c>
      <c r="E54" s="119"/>
      <c r="F54" s="57"/>
    </row>
    <row r="55" spans="1:6" ht="9" customHeight="1" x14ac:dyDescent="0.25">
      <c r="A55" s="76"/>
      <c r="B55" s="86"/>
      <c r="C55" s="76"/>
      <c r="D55" s="88"/>
      <c r="E55" s="113"/>
      <c r="F55" s="35"/>
    </row>
    <row r="56" spans="1:6" x14ac:dyDescent="0.25">
      <c r="A56" s="117" t="s">
        <v>73</v>
      </c>
      <c r="B56" s="86" t="s">
        <v>74</v>
      </c>
      <c r="C56" s="34"/>
      <c r="D56" s="91"/>
      <c r="E56" s="78"/>
      <c r="F56" s="34"/>
    </row>
    <row r="57" spans="1:6" ht="30" x14ac:dyDescent="0.25">
      <c r="A57" s="76" t="s">
        <v>64</v>
      </c>
      <c r="B57" s="86" t="s">
        <v>371</v>
      </c>
      <c r="C57" s="76" t="s">
        <v>65</v>
      </c>
      <c r="D57" s="88">
        <f>Sheet4!I34</f>
        <v>5.85</v>
      </c>
      <c r="E57" s="113"/>
      <c r="F57" s="35"/>
    </row>
    <row r="58" spans="1:6" x14ac:dyDescent="0.25">
      <c r="A58" s="76" t="s">
        <v>66</v>
      </c>
      <c r="B58" s="86" t="s">
        <v>75</v>
      </c>
      <c r="C58" s="76" t="s">
        <v>65</v>
      </c>
      <c r="D58" s="88">
        <f>Sheet4!I38</f>
        <v>0.54</v>
      </c>
      <c r="E58" s="113"/>
      <c r="F58" s="35"/>
    </row>
    <row r="59" spans="1:6" x14ac:dyDescent="0.25">
      <c r="A59" s="118" t="s">
        <v>28</v>
      </c>
      <c r="B59" s="86" t="s">
        <v>414</v>
      </c>
      <c r="C59" s="76" t="s">
        <v>65</v>
      </c>
      <c r="D59" s="88">
        <f>Sheet4!I43</f>
        <v>1.575</v>
      </c>
      <c r="E59" s="113"/>
      <c r="F59" s="35"/>
    </row>
    <row r="60" spans="1:6" x14ac:dyDescent="0.25">
      <c r="A60" s="118" t="s">
        <v>29</v>
      </c>
      <c r="B60" s="86" t="s">
        <v>413</v>
      </c>
      <c r="C60" s="76" t="s">
        <v>65</v>
      </c>
      <c r="D60" s="88">
        <v>0.55000000000000004</v>
      </c>
      <c r="E60" s="113"/>
      <c r="F60" s="35"/>
    </row>
    <row r="61" spans="1:6" ht="10.9" customHeight="1" x14ac:dyDescent="0.25">
      <c r="A61" s="76"/>
      <c r="B61" s="86"/>
      <c r="C61" s="76"/>
      <c r="D61" s="88"/>
      <c r="E61" s="113"/>
      <c r="F61" s="35"/>
    </row>
    <row r="62" spans="1:6" ht="10.15" customHeight="1" x14ac:dyDescent="0.25">
      <c r="A62" s="76"/>
      <c r="B62" s="86"/>
      <c r="C62" s="76"/>
      <c r="D62" s="88"/>
      <c r="E62" s="113"/>
      <c r="F62" s="35"/>
    </row>
    <row r="63" spans="1:6" x14ac:dyDescent="0.25">
      <c r="A63" s="117">
        <v>3.3</v>
      </c>
      <c r="B63" s="99" t="s">
        <v>77</v>
      </c>
      <c r="C63" s="34"/>
      <c r="D63" s="91"/>
      <c r="E63" s="78"/>
      <c r="F63" s="34"/>
    </row>
    <row r="64" spans="1:6" ht="87.75" customHeight="1" x14ac:dyDescent="0.25">
      <c r="A64" s="117"/>
      <c r="B64" s="86" t="s">
        <v>78</v>
      </c>
      <c r="C64" s="34"/>
      <c r="D64" s="91"/>
      <c r="E64" s="78"/>
      <c r="F64" s="34"/>
    </row>
    <row r="65" spans="1:11" x14ac:dyDescent="0.25">
      <c r="A65" s="117" t="s">
        <v>79</v>
      </c>
      <c r="B65" s="86" t="s">
        <v>71</v>
      </c>
      <c r="C65" s="34"/>
      <c r="D65" s="91"/>
      <c r="E65" s="78"/>
      <c r="F65" s="34"/>
    </row>
    <row r="66" spans="1:11" x14ac:dyDescent="0.25">
      <c r="A66" s="76" t="s">
        <v>5</v>
      </c>
      <c r="B66" s="86" t="s">
        <v>81</v>
      </c>
      <c r="C66" s="76" t="s">
        <v>80</v>
      </c>
      <c r="D66" s="88">
        <f>Sheet4!I54</f>
        <v>19.565000000000001</v>
      </c>
      <c r="E66" s="113"/>
      <c r="F66" s="35"/>
    </row>
    <row r="67" spans="1:11" x14ac:dyDescent="0.25">
      <c r="A67" s="76" t="s">
        <v>66</v>
      </c>
      <c r="B67" s="86" t="s">
        <v>82</v>
      </c>
      <c r="C67" s="76" t="s">
        <v>80</v>
      </c>
      <c r="D67" s="88">
        <f>Sheet4!I58</f>
        <v>1.92</v>
      </c>
      <c r="E67" s="113"/>
      <c r="F67" s="35"/>
    </row>
    <row r="68" spans="1:11" x14ac:dyDescent="0.25">
      <c r="A68" s="117" t="s">
        <v>83</v>
      </c>
      <c r="B68" s="86" t="s">
        <v>74</v>
      </c>
      <c r="C68" s="34"/>
      <c r="D68" s="91"/>
      <c r="E68" s="78"/>
      <c r="F68" s="35"/>
    </row>
    <row r="69" spans="1:11" x14ac:dyDescent="0.25">
      <c r="A69" s="76" t="s">
        <v>5</v>
      </c>
      <c r="B69" s="86" t="s">
        <v>372</v>
      </c>
      <c r="C69" s="76" t="s">
        <v>80</v>
      </c>
      <c r="D69" s="88">
        <f>Sheet4!I63</f>
        <v>4.125</v>
      </c>
      <c r="E69" s="113"/>
      <c r="F69" s="35"/>
    </row>
    <row r="70" spans="1:11" x14ac:dyDescent="0.25">
      <c r="A70" s="76" t="s">
        <v>66</v>
      </c>
      <c r="B70" s="86" t="s">
        <v>84</v>
      </c>
      <c r="C70" s="76" t="s">
        <v>80</v>
      </c>
      <c r="D70" s="88">
        <f>Sheet4!I67</f>
        <v>14.399999999999999</v>
      </c>
      <c r="E70" s="113"/>
      <c r="F70" s="35"/>
    </row>
    <row r="71" spans="1:11" x14ac:dyDescent="0.25">
      <c r="A71" s="76" t="s">
        <v>28</v>
      </c>
      <c r="B71" s="86" t="s">
        <v>338</v>
      </c>
      <c r="C71" s="76" t="s">
        <v>80</v>
      </c>
      <c r="D71" s="88">
        <v>15.4</v>
      </c>
      <c r="E71" s="113"/>
      <c r="F71" s="35"/>
    </row>
    <row r="72" spans="1:11" x14ac:dyDescent="0.25">
      <c r="A72" s="139" t="s">
        <v>29</v>
      </c>
      <c r="B72" s="86" t="s">
        <v>405</v>
      </c>
      <c r="C72" s="76" t="s">
        <v>80</v>
      </c>
      <c r="D72" s="88">
        <f>Sheet4!I73</f>
        <v>25.5</v>
      </c>
      <c r="E72" s="113"/>
      <c r="F72" s="35"/>
    </row>
    <row r="73" spans="1:11" x14ac:dyDescent="0.25">
      <c r="A73" s="118" t="s">
        <v>29</v>
      </c>
      <c r="B73" s="86" t="s">
        <v>413</v>
      </c>
      <c r="C73" s="76" t="s">
        <v>65</v>
      </c>
      <c r="D73" s="88">
        <v>4.6500000000000004</v>
      </c>
      <c r="E73" s="113"/>
      <c r="F73" s="35"/>
    </row>
    <row r="74" spans="1:11" x14ac:dyDescent="0.25">
      <c r="A74" s="139"/>
      <c r="B74" s="122"/>
      <c r="C74" s="77"/>
      <c r="D74" s="145"/>
      <c r="E74" s="114"/>
      <c r="F74" s="45"/>
    </row>
    <row r="75" spans="1:11" ht="24.75" customHeight="1" x14ac:dyDescent="0.25">
      <c r="A75" s="179">
        <v>3.4</v>
      </c>
      <c r="B75" s="99" t="s">
        <v>85</v>
      </c>
      <c r="C75" s="187"/>
      <c r="D75" s="174" t="s">
        <v>308</v>
      </c>
      <c r="E75" s="182"/>
      <c r="F75" s="187"/>
      <c r="K75" t="s">
        <v>307</v>
      </c>
    </row>
    <row r="76" spans="1:11" ht="75" x14ac:dyDescent="0.25">
      <c r="A76" s="179"/>
      <c r="B76" s="86" t="s">
        <v>86</v>
      </c>
      <c r="C76" s="187"/>
      <c r="D76" s="174"/>
      <c r="E76" s="182"/>
      <c r="F76" s="187"/>
    </row>
    <row r="77" spans="1:11" x14ac:dyDescent="0.25">
      <c r="A77" s="76"/>
      <c r="B77" s="86"/>
      <c r="C77" s="76"/>
      <c r="D77" s="100"/>
      <c r="E77" s="113"/>
      <c r="F77" s="35"/>
    </row>
    <row r="78" spans="1:11" x14ac:dyDescent="0.25">
      <c r="A78" s="76" t="s">
        <v>64</v>
      </c>
      <c r="B78" s="86" t="s">
        <v>402</v>
      </c>
      <c r="C78" s="34"/>
      <c r="D78" s="91"/>
      <c r="E78" s="78"/>
      <c r="F78" s="34"/>
    </row>
    <row r="79" spans="1:11" x14ac:dyDescent="0.25">
      <c r="A79" s="76"/>
      <c r="B79" s="86" t="s">
        <v>309</v>
      </c>
      <c r="C79" s="76" t="s">
        <v>87</v>
      </c>
      <c r="D79" s="100">
        <f>Sheet2!I10</f>
        <v>305.77747200000005</v>
      </c>
      <c r="E79" s="113"/>
      <c r="F79" s="35"/>
    </row>
    <row r="80" spans="1:11" x14ac:dyDescent="0.25">
      <c r="A80" s="76"/>
      <c r="B80" s="86" t="s">
        <v>406</v>
      </c>
      <c r="C80" s="76" t="s">
        <v>87</v>
      </c>
      <c r="D80" s="100">
        <f>Sheet2!G10</f>
        <v>95.238</v>
      </c>
      <c r="E80" s="113"/>
      <c r="F80" s="35"/>
    </row>
    <row r="81" spans="1:6" x14ac:dyDescent="0.25">
      <c r="A81" s="76"/>
      <c r="B81" s="86"/>
      <c r="C81" s="76"/>
      <c r="D81" s="100"/>
      <c r="E81" s="113"/>
      <c r="F81" s="35"/>
    </row>
    <row r="82" spans="1:6" x14ac:dyDescent="0.25">
      <c r="A82" s="76" t="s">
        <v>66</v>
      </c>
      <c r="B82" s="86" t="s">
        <v>84</v>
      </c>
      <c r="C82" s="76"/>
      <c r="D82" s="87"/>
      <c r="E82" s="113"/>
      <c r="F82" s="35"/>
    </row>
    <row r="83" spans="1:6" x14ac:dyDescent="0.25">
      <c r="A83" s="34"/>
      <c r="B83" s="86" t="s">
        <v>407</v>
      </c>
      <c r="C83" s="76" t="s">
        <v>87</v>
      </c>
      <c r="D83" s="100">
        <f>Sheet2!I20</f>
        <v>31.257600000000004</v>
      </c>
      <c r="E83" s="113"/>
      <c r="F83" s="35"/>
    </row>
    <row r="84" spans="1:6" x14ac:dyDescent="0.25">
      <c r="A84" s="34"/>
      <c r="B84" s="86" t="s">
        <v>88</v>
      </c>
      <c r="C84" s="76" t="s">
        <v>87</v>
      </c>
      <c r="D84" s="100">
        <f>Sheet2!G20</f>
        <v>4.6886399999999995</v>
      </c>
      <c r="E84" s="113"/>
      <c r="F84" s="35"/>
    </row>
    <row r="85" spans="1:6" x14ac:dyDescent="0.25">
      <c r="A85" s="34"/>
      <c r="B85" s="86"/>
      <c r="C85" s="76"/>
      <c r="D85" s="100"/>
      <c r="E85" s="113"/>
      <c r="F85" s="35"/>
    </row>
    <row r="86" spans="1:6" x14ac:dyDescent="0.25">
      <c r="A86" s="76"/>
      <c r="B86" s="86"/>
      <c r="C86" s="80"/>
      <c r="D86" s="101"/>
      <c r="E86" s="81"/>
      <c r="F86" s="120"/>
    </row>
    <row r="87" spans="1:6" x14ac:dyDescent="0.25">
      <c r="A87" s="117" t="s">
        <v>90</v>
      </c>
      <c r="B87" s="86" t="s">
        <v>74</v>
      </c>
      <c r="C87" s="34"/>
      <c r="D87" s="91"/>
      <c r="E87" s="78"/>
      <c r="F87" s="36"/>
    </row>
    <row r="88" spans="1:6" x14ac:dyDescent="0.25">
      <c r="A88" s="179" t="s">
        <v>64</v>
      </c>
      <c r="B88" s="86" t="s">
        <v>377</v>
      </c>
      <c r="C88" s="179" t="s">
        <v>87</v>
      </c>
      <c r="D88" s="194">
        <f>Sheet2!G30</f>
        <v>115.44</v>
      </c>
      <c r="E88" s="195"/>
      <c r="F88" s="196"/>
    </row>
    <row r="89" spans="1:6" x14ac:dyDescent="0.25">
      <c r="A89" s="179"/>
      <c r="B89" s="86" t="s">
        <v>412</v>
      </c>
      <c r="C89" s="179"/>
      <c r="D89" s="194"/>
      <c r="E89" s="195"/>
      <c r="F89" s="196"/>
    </row>
    <row r="90" spans="1:6" x14ac:dyDescent="0.25">
      <c r="A90" s="76"/>
      <c r="B90" s="86"/>
      <c r="C90" s="76"/>
      <c r="D90" s="100"/>
      <c r="E90" s="81"/>
      <c r="F90" s="35"/>
    </row>
    <row r="91" spans="1:6" x14ac:dyDescent="0.25">
      <c r="A91" s="76" t="s">
        <v>66</v>
      </c>
      <c r="B91" s="86" t="s">
        <v>84</v>
      </c>
      <c r="C91" s="76"/>
      <c r="D91" s="87"/>
      <c r="E91" s="113"/>
      <c r="F91" s="35"/>
    </row>
    <row r="92" spans="1:6" x14ac:dyDescent="0.25">
      <c r="A92" s="34"/>
      <c r="B92" s="86" t="s">
        <v>335</v>
      </c>
      <c r="C92" s="76" t="s">
        <v>87</v>
      </c>
      <c r="D92" s="100">
        <f>Sheet2!I39</f>
        <v>93.772799999999989</v>
      </c>
      <c r="E92" s="113"/>
      <c r="F92" s="35"/>
    </row>
    <row r="93" spans="1:6" ht="15" customHeight="1" x14ac:dyDescent="0.25">
      <c r="A93" s="37"/>
      <c r="B93" s="122" t="s">
        <v>91</v>
      </c>
      <c r="C93" s="77" t="s">
        <v>87</v>
      </c>
      <c r="D93" s="123">
        <f>Sheet2!G39</f>
        <v>23.443199999999997</v>
      </c>
      <c r="E93" s="114"/>
      <c r="F93" s="45"/>
    </row>
    <row r="94" spans="1:6" ht="15" customHeight="1" x14ac:dyDescent="0.25">
      <c r="A94" s="34"/>
      <c r="B94" s="86"/>
      <c r="C94" s="76"/>
      <c r="D94" s="100"/>
      <c r="E94" s="113"/>
      <c r="F94" s="35"/>
    </row>
    <row r="95" spans="1:6" x14ac:dyDescent="0.25">
      <c r="A95" s="76" t="s">
        <v>28</v>
      </c>
      <c r="B95" s="86" t="s">
        <v>405</v>
      </c>
      <c r="C95" s="117"/>
      <c r="D95" s="86"/>
      <c r="E95" s="113"/>
      <c r="F95" s="35"/>
    </row>
    <row r="96" spans="1:6" x14ac:dyDescent="0.25">
      <c r="A96" s="76"/>
      <c r="B96" s="86" t="s">
        <v>340</v>
      </c>
      <c r="C96" s="76" t="s">
        <v>87</v>
      </c>
      <c r="D96" s="100">
        <f>Sheet2!H51</f>
        <v>80.52</v>
      </c>
      <c r="E96" s="113"/>
      <c r="F96" s="35"/>
    </row>
    <row r="97" spans="1:6" x14ac:dyDescent="0.25">
      <c r="A97" s="34"/>
      <c r="B97" s="86" t="s">
        <v>91</v>
      </c>
      <c r="C97" s="76" t="s">
        <v>89</v>
      </c>
      <c r="D97" s="100">
        <f>Sheet2!G51</f>
        <v>65.933999999999997</v>
      </c>
      <c r="E97" s="113"/>
      <c r="F97" s="35"/>
    </row>
    <row r="98" spans="1:6" x14ac:dyDescent="0.25">
      <c r="A98" s="76" t="s">
        <v>29</v>
      </c>
      <c r="B98" s="86" t="s">
        <v>415</v>
      </c>
      <c r="C98" s="117"/>
      <c r="D98" s="86"/>
      <c r="E98" s="113"/>
      <c r="F98" s="35"/>
    </row>
    <row r="99" spans="1:6" x14ac:dyDescent="0.25">
      <c r="A99" s="76"/>
      <c r="B99" s="86" t="s">
        <v>340</v>
      </c>
      <c r="C99" s="76" t="s">
        <v>87</v>
      </c>
      <c r="D99" s="100">
        <f>Sheet2!H60</f>
        <v>40.722000000000001</v>
      </c>
      <c r="E99" s="113"/>
      <c r="F99" s="35"/>
    </row>
    <row r="100" spans="1:6" x14ac:dyDescent="0.25">
      <c r="A100" s="34"/>
      <c r="B100" s="86"/>
      <c r="C100" s="76"/>
      <c r="D100" s="100"/>
      <c r="E100" s="113"/>
      <c r="F100" s="35"/>
    </row>
    <row r="101" spans="1:6" x14ac:dyDescent="0.25">
      <c r="A101" s="179">
        <v>3.5</v>
      </c>
      <c r="B101" s="102" t="s">
        <v>92</v>
      </c>
      <c r="C101" s="187"/>
      <c r="D101" s="174"/>
      <c r="E101" s="182"/>
      <c r="F101" s="187"/>
    </row>
    <row r="102" spans="1:6" ht="30" x14ac:dyDescent="0.25">
      <c r="A102" s="179"/>
      <c r="B102" s="86" t="s">
        <v>93</v>
      </c>
      <c r="C102" s="187"/>
      <c r="D102" s="174"/>
      <c r="E102" s="182"/>
      <c r="F102" s="187"/>
    </row>
    <row r="103" spans="1:6" x14ac:dyDescent="0.25">
      <c r="A103" s="76" t="s">
        <v>64</v>
      </c>
      <c r="B103" s="86" t="s">
        <v>94</v>
      </c>
      <c r="C103" s="76" t="s">
        <v>95</v>
      </c>
      <c r="D103" s="88">
        <v>39</v>
      </c>
      <c r="E103" s="113"/>
      <c r="F103" s="35"/>
    </row>
    <row r="104" spans="1:6" x14ac:dyDescent="0.25">
      <c r="A104" s="76"/>
      <c r="B104" s="86"/>
      <c r="C104" s="76"/>
      <c r="D104" s="87"/>
      <c r="E104" s="113"/>
      <c r="F104" s="35"/>
    </row>
    <row r="105" spans="1:6" x14ac:dyDescent="0.25">
      <c r="A105" s="179">
        <v>3.6</v>
      </c>
      <c r="B105" s="102" t="s">
        <v>96</v>
      </c>
      <c r="C105" s="187"/>
      <c r="D105" s="174"/>
      <c r="E105" s="182"/>
      <c r="F105" s="187"/>
    </row>
    <row r="106" spans="1:6" ht="30" x14ac:dyDescent="0.25">
      <c r="A106" s="179"/>
      <c r="B106" s="86" t="s">
        <v>97</v>
      </c>
      <c r="C106" s="187"/>
      <c r="D106" s="174"/>
      <c r="E106" s="182"/>
      <c r="F106" s="187"/>
    </row>
    <row r="107" spans="1:6" x14ac:dyDescent="0.25">
      <c r="A107" s="76" t="s">
        <v>64</v>
      </c>
      <c r="B107" s="86" t="s">
        <v>408</v>
      </c>
      <c r="C107" s="76" t="s">
        <v>162</v>
      </c>
      <c r="D107" s="87">
        <v>1</v>
      </c>
      <c r="E107" s="113"/>
      <c r="F107" s="35"/>
    </row>
    <row r="108" spans="1:6" ht="15.75" x14ac:dyDescent="0.25">
      <c r="A108" s="177" t="s">
        <v>10</v>
      </c>
      <c r="B108" s="178"/>
      <c r="C108" s="178"/>
      <c r="D108" s="178"/>
      <c r="E108" s="64"/>
      <c r="F108" s="66"/>
    </row>
    <row r="109" spans="1:6" x14ac:dyDescent="0.25">
      <c r="A109" s="175" t="s">
        <v>46</v>
      </c>
      <c r="B109" s="176"/>
      <c r="C109" s="176"/>
      <c r="D109" s="176"/>
      <c r="E109" s="115"/>
      <c r="F109" s="116"/>
    </row>
    <row r="110" spans="1:6" x14ac:dyDescent="0.25">
      <c r="A110" s="187"/>
      <c r="B110" s="87" t="s">
        <v>98</v>
      </c>
      <c r="C110" s="187"/>
      <c r="D110" s="174"/>
      <c r="E110" s="182"/>
      <c r="F110" s="187"/>
    </row>
    <row r="111" spans="1:6" x14ac:dyDescent="0.25">
      <c r="A111" s="185"/>
      <c r="B111" s="75" t="s">
        <v>99</v>
      </c>
      <c r="C111" s="185"/>
      <c r="D111" s="193"/>
      <c r="E111" s="183"/>
      <c r="F111" s="185"/>
    </row>
    <row r="112" spans="1:6" x14ac:dyDescent="0.25">
      <c r="A112" s="179">
        <v>4.0999999999999996</v>
      </c>
      <c r="B112" s="86" t="s">
        <v>100</v>
      </c>
      <c r="C112" s="187"/>
      <c r="D112" s="174"/>
      <c r="E112" s="182"/>
      <c r="F112" s="187"/>
    </row>
    <row r="113" spans="1:6" ht="90" x14ac:dyDescent="0.25">
      <c r="A113" s="179"/>
      <c r="B113" s="86" t="s">
        <v>197</v>
      </c>
      <c r="C113" s="187"/>
      <c r="D113" s="174"/>
      <c r="E113" s="182"/>
      <c r="F113" s="187"/>
    </row>
    <row r="114" spans="1:6" ht="90" x14ac:dyDescent="0.25">
      <c r="A114" s="179"/>
      <c r="B114" s="86" t="s">
        <v>101</v>
      </c>
      <c r="C114" s="187"/>
      <c r="D114" s="174"/>
      <c r="E114" s="182"/>
      <c r="F114" s="187"/>
    </row>
    <row r="115" spans="1:6" ht="60" x14ac:dyDescent="0.25">
      <c r="A115" s="179"/>
      <c r="B115" s="86" t="s">
        <v>102</v>
      </c>
      <c r="C115" s="187"/>
      <c r="D115" s="174"/>
      <c r="E115" s="182"/>
      <c r="F115" s="187"/>
    </row>
    <row r="116" spans="1:6" ht="60" x14ac:dyDescent="0.25">
      <c r="A116" s="179"/>
      <c r="B116" s="86" t="s">
        <v>198</v>
      </c>
      <c r="C116" s="187"/>
      <c r="D116" s="174"/>
      <c r="E116" s="182"/>
      <c r="F116" s="187"/>
    </row>
    <row r="117" spans="1:6" ht="56.25" customHeight="1" x14ac:dyDescent="0.25">
      <c r="A117" s="179"/>
      <c r="B117" s="86" t="s">
        <v>199</v>
      </c>
      <c r="C117" s="187"/>
      <c r="D117" s="174"/>
      <c r="E117" s="182"/>
      <c r="F117" s="187"/>
    </row>
    <row r="118" spans="1:6" ht="90" x14ac:dyDescent="0.25">
      <c r="A118" s="179"/>
      <c r="B118" s="86" t="s">
        <v>200</v>
      </c>
      <c r="C118" s="187"/>
      <c r="D118" s="174"/>
      <c r="E118" s="182"/>
      <c r="F118" s="187"/>
    </row>
    <row r="119" spans="1:6" ht="45.75" customHeight="1" x14ac:dyDescent="0.25">
      <c r="A119" s="179"/>
      <c r="B119" s="86" t="s">
        <v>201</v>
      </c>
      <c r="C119" s="187"/>
      <c r="D119" s="174"/>
      <c r="E119" s="182"/>
      <c r="F119" s="187"/>
    </row>
    <row r="120" spans="1:6" x14ac:dyDescent="0.25">
      <c r="A120" s="76">
        <v>4.2</v>
      </c>
      <c r="B120" s="86" t="s">
        <v>103</v>
      </c>
      <c r="C120" s="34"/>
      <c r="D120" s="91"/>
      <c r="E120" s="78"/>
      <c r="F120" s="34"/>
    </row>
    <row r="121" spans="1:6" ht="30" x14ac:dyDescent="0.25">
      <c r="A121" s="117" t="s">
        <v>104</v>
      </c>
      <c r="B121" s="86" t="s">
        <v>105</v>
      </c>
      <c r="C121" s="34"/>
      <c r="D121" s="91"/>
      <c r="E121" s="78"/>
      <c r="F121" s="34"/>
    </row>
    <row r="122" spans="1:6" x14ac:dyDescent="0.25">
      <c r="A122" s="76" t="s">
        <v>64</v>
      </c>
      <c r="B122" s="86" t="s">
        <v>74</v>
      </c>
      <c r="C122" s="76" t="s">
        <v>80</v>
      </c>
      <c r="D122" s="88">
        <v>55.83</v>
      </c>
      <c r="E122" s="113"/>
      <c r="F122" s="35"/>
    </row>
    <row r="123" spans="1:6" ht="30" x14ac:dyDescent="0.25">
      <c r="A123" s="117" t="s">
        <v>106</v>
      </c>
      <c r="B123" s="86" t="s">
        <v>107</v>
      </c>
      <c r="C123" s="34"/>
      <c r="D123" s="91"/>
      <c r="E123" s="78"/>
      <c r="F123" s="34"/>
    </row>
    <row r="124" spans="1:6" x14ac:dyDescent="0.25">
      <c r="A124" s="77" t="s">
        <v>64</v>
      </c>
      <c r="B124" s="122" t="s">
        <v>74</v>
      </c>
      <c r="C124" s="77" t="s">
        <v>80</v>
      </c>
      <c r="D124" s="145">
        <v>21.52</v>
      </c>
      <c r="E124" s="114"/>
      <c r="F124" s="45"/>
    </row>
    <row r="125" spans="1:6" ht="18" customHeight="1" x14ac:dyDescent="0.25">
      <c r="A125" s="76">
        <v>4.3</v>
      </c>
      <c r="B125" s="102" t="s">
        <v>108</v>
      </c>
      <c r="C125" s="34"/>
      <c r="D125" s="91"/>
      <c r="E125" s="78"/>
      <c r="F125" s="34"/>
    </row>
    <row r="126" spans="1:6" ht="17.25" customHeight="1" x14ac:dyDescent="0.25">
      <c r="A126" s="179" t="s">
        <v>109</v>
      </c>
      <c r="B126" s="86" t="s">
        <v>110</v>
      </c>
      <c r="C126" s="187"/>
      <c r="D126" s="174"/>
      <c r="E126" s="182"/>
      <c r="F126" s="187"/>
    </row>
    <row r="127" spans="1:6" ht="96.75" customHeight="1" x14ac:dyDescent="0.25">
      <c r="A127" s="179"/>
      <c r="B127" s="86" t="s">
        <v>111</v>
      </c>
      <c r="C127" s="187"/>
      <c r="D127" s="174"/>
      <c r="E127" s="182"/>
      <c r="F127" s="187"/>
    </row>
    <row r="128" spans="1:6" x14ac:dyDescent="0.25">
      <c r="A128" s="76" t="s">
        <v>64</v>
      </c>
      <c r="B128" s="86" t="s">
        <v>74</v>
      </c>
      <c r="C128" s="76" t="s">
        <v>80</v>
      </c>
      <c r="D128" s="88">
        <f>D122</f>
        <v>55.83</v>
      </c>
      <c r="E128" s="113"/>
      <c r="F128" s="35"/>
    </row>
    <row r="129" spans="1:6" x14ac:dyDescent="0.25">
      <c r="A129" s="76"/>
      <c r="B129" s="86"/>
      <c r="C129" s="76"/>
      <c r="D129" s="88"/>
      <c r="E129" s="113"/>
      <c r="F129" s="35"/>
    </row>
    <row r="130" spans="1:6" x14ac:dyDescent="0.25">
      <c r="A130" s="179" t="s">
        <v>112</v>
      </c>
      <c r="B130" s="102" t="s">
        <v>113</v>
      </c>
      <c r="C130" s="187"/>
      <c r="D130" s="174"/>
      <c r="E130" s="182"/>
      <c r="F130" s="187"/>
    </row>
    <row r="131" spans="1:6" ht="85.5" customHeight="1" x14ac:dyDescent="0.25">
      <c r="A131" s="179"/>
      <c r="B131" s="86" t="s">
        <v>114</v>
      </c>
      <c r="C131" s="187"/>
      <c r="D131" s="174"/>
      <c r="E131" s="182"/>
      <c r="F131" s="187"/>
    </row>
    <row r="132" spans="1:6" x14ac:dyDescent="0.25">
      <c r="A132" s="76" t="s">
        <v>64</v>
      </c>
      <c r="B132" s="86" t="s">
        <v>74</v>
      </c>
      <c r="C132" s="76" t="s">
        <v>80</v>
      </c>
      <c r="D132" s="88">
        <f>D128+D124+D124</f>
        <v>98.86999999999999</v>
      </c>
      <c r="E132" s="113"/>
      <c r="F132" s="35"/>
    </row>
    <row r="133" spans="1:6" x14ac:dyDescent="0.25">
      <c r="A133" s="179">
        <v>4.4000000000000004</v>
      </c>
      <c r="B133" s="86" t="s">
        <v>115</v>
      </c>
      <c r="C133" s="187"/>
      <c r="D133" s="174"/>
      <c r="E133" s="182"/>
      <c r="F133" s="187"/>
    </row>
    <row r="134" spans="1:6" ht="19.5" customHeight="1" x14ac:dyDescent="0.25">
      <c r="A134" s="179"/>
      <c r="B134" s="86" t="s">
        <v>116</v>
      </c>
      <c r="C134" s="187"/>
      <c r="D134" s="174"/>
      <c r="E134" s="182"/>
      <c r="F134" s="187"/>
    </row>
    <row r="135" spans="1:6" ht="18.75" customHeight="1" x14ac:dyDescent="0.25">
      <c r="A135" s="76" t="s">
        <v>64</v>
      </c>
      <c r="B135" s="86" t="s">
        <v>74</v>
      </c>
      <c r="C135" s="76" t="s">
        <v>80</v>
      </c>
      <c r="D135" s="88">
        <v>39</v>
      </c>
      <c r="E135" s="113"/>
      <c r="F135" s="35"/>
    </row>
    <row r="136" spans="1:6" ht="15.75" x14ac:dyDescent="0.25">
      <c r="A136" s="177" t="s">
        <v>12</v>
      </c>
      <c r="B136" s="178"/>
      <c r="C136" s="178"/>
      <c r="D136" s="178"/>
      <c r="E136" s="64"/>
      <c r="F136" s="66"/>
    </row>
    <row r="137" spans="1:6" x14ac:dyDescent="0.25">
      <c r="A137" s="175" t="s">
        <v>46</v>
      </c>
      <c r="B137" s="176"/>
      <c r="C137" s="176"/>
      <c r="D137" s="176"/>
      <c r="E137" s="115"/>
      <c r="F137" s="116"/>
    </row>
    <row r="138" spans="1:6" x14ac:dyDescent="0.25">
      <c r="A138" s="186"/>
      <c r="B138" s="124" t="s">
        <v>117</v>
      </c>
      <c r="C138" s="174"/>
      <c r="D138" s="186"/>
      <c r="E138" s="172"/>
      <c r="F138" s="186"/>
    </row>
    <row r="139" spans="1:6" x14ac:dyDescent="0.25">
      <c r="A139" s="187"/>
      <c r="B139" s="76" t="s">
        <v>357</v>
      </c>
      <c r="C139" s="174"/>
      <c r="D139" s="187"/>
      <c r="E139" s="172"/>
      <c r="F139" s="187"/>
    </row>
    <row r="140" spans="1:6" x14ac:dyDescent="0.25">
      <c r="A140" s="179">
        <v>5.0999999999999996</v>
      </c>
      <c r="B140" s="117" t="s">
        <v>100</v>
      </c>
      <c r="C140" s="174"/>
      <c r="D140" s="187"/>
      <c r="E140" s="172"/>
      <c r="F140" s="187"/>
    </row>
    <row r="141" spans="1:6" ht="90.75" customHeight="1" x14ac:dyDescent="0.25">
      <c r="A141" s="179"/>
      <c r="B141" s="117" t="s">
        <v>118</v>
      </c>
      <c r="C141" s="174"/>
      <c r="D141" s="187"/>
      <c r="E141" s="172"/>
      <c r="F141" s="187"/>
    </row>
    <row r="142" spans="1:6" ht="18.75" customHeight="1" x14ac:dyDescent="0.25">
      <c r="A142" s="76">
        <v>5.2</v>
      </c>
      <c r="B142" s="117" t="s">
        <v>416</v>
      </c>
      <c r="C142" s="91"/>
      <c r="D142" s="34"/>
      <c r="E142" s="65"/>
      <c r="F142" s="34"/>
    </row>
    <row r="143" spans="1:6" ht="40.5" customHeight="1" x14ac:dyDescent="0.25">
      <c r="A143" s="117" t="s">
        <v>119</v>
      </c>
      <c r="B143" s="117" t="s">
        <v>120</v>
      </c>
      <c r="C143" s="91"/>
      <c r="D143" s="34"/>
      <c r="E143" s="65"/>
      <c r="F143" s="34"/>
    </row>
    <row r="144" spans="1:6" x14ac:dyDescent="0.25">
      <c r="A144" s="76" t="s">
        <v>64</v>
      </c>
      <c r="B144" s="86" t="s">
        <v>74</v>
      </c>
      <c r="C144" s="76" t="s">
        <v>80</v>
      </c>
      <c r="D144" s="125">
        <v>30</v>
      </c>
      <c r="E144" s="94"/>
      <c r="F144" s="35"/>
    </row>
    <row r="145" spans="1:6" ht="15.75" customHeight="1" x14ac:dyDescent="0.25">
      <c r="A145" s="76"/>
      <c r="B145" s="117"/>
      <c r="C145" s="87"/>
      <c r="D145" s="125"/>
      <c r="E145" s="94"/>
      <c r="F145" s="35"/>
    </row>
    <row r="146" spans="1:6" ht="15.75" x14ac:dyDescent="0.25">
      <c r="A146" s="177" t="s">
        <v>121</v>
      </c>
      <c r="B146" s="178"/>
      <c r="C146" s="178"/>
      <c r="D146" s="178"/>
      <c r="E146" s="64"/>
      <c r="F146" s="66"/>
    </row>
    <row r="147" spans="1:6" x14ac:dyDescent="0.25">
      <c r="A147" s="175" t="s">
        <v>46</v>
      </c>
      <c r="B147" s="176"/>
      <c r="C147" s="176"/>
      <c r="D147" s="176"/>
      <c r="E147" s="115"/>
      <c r="F147" s="116"/>
    </row>
    <row r="148" spans="1:6" ht="18.75" customHeight="1" x14ac:dyDescent="0.25">
      <c r="A148" s="111"/>
      <c r="B148" s="87" t="s">
        <v>122</v>
      </c>
      <c r="C148" s="111"/>
      <c r="D148" s="91"/>
      <c r="E148" s="112"/>
      <c r="F148" s="111"/>
    </row>
    <row r="149" spans="1:6" ht="19.5" customHeight="1" x14ac:dyDescent="0.25">
      <c r="A149" s="179">
        <v>6.1</v>
      </c>
      <c r="B149" s="86" t="s">
        <v>100</v>
      </c>
      <c r="C149" s="187"/>
      <c r="D149" s="174"/>
      <c r="E149" s="182"/>
      <c r="F149" s="187"/>
    </row>
    <row r="150" spans="1:6" ht="80.25" customHeight="1" x14ac:dyDescent="0.25">
      <c r="A150" s="179"/>
      <c r="B150" s="86" t="s">
        <v>202</v>
      </c>
      <c r="C150" s="187"/>
      <c r="D150" s="174"/>
      <c r="E150" s="182"/>
      <c r="F150" s="187"/>
    </row>
    <row r="151" spans="1:6" ht="47.25" customHeight="1" x14ac:dyDescent="0.25">
      <c r="A151" s="179"/>
      <c r="B151" s="86" t="s">
        <v>203</v>
      </c>
      <c r="C151" s="187"/>
      <c r="D151" s="174"/>
      <c r="E151" s="182"/>
      <c r="F151" s="187"/>
    </row>
    <row r="152" spans="1:6" ht="53.25" customHeight="1" x14ac:dyDescent="0.25">
      <c r="A152" s="179"/>
      <c r="B152" s="86" t="s">
        <v>204</v>
      </c>
      <c r="C152" s="187"/>
      <c r="D152" s="174"/>
      <c r="E152" s="182"/>
      <c r="F152" s="187"/>
    </row>
    <row r="153" spans="1:6" ht="61.5" customHeight="1" x14ac:dyDescent="0.25">
      <c r="A153" s="179"/>
      <c r="B153" s="86" t="s">
        <v>205</v>
      </c>
      <c r="C153" s="187"/>
      <c r="D153" s="174"/>
      <c r="E153" s="182"/>
      <c r="F153" s="187"/>
    </row>
    <row r="154" spans="1:6" ht="37.5" customHeight="1" x14ac:dyDescent="0.25">
      <c r="A154" s="179"/>
      <c r="B154" s="86" t="s">
        <v>206</v>
      </c>
      <c r="C154" s="187"/>
      <c r="D154" s="174"/>
      <c r="E154" s="182"/>
      <c r="F154" s="187"/>
    </row>
    <row r="155" spans="1:6" ht="48" customHeight="1" x14ac:dyDescent="0.25">
      <c r="A155" s="179"/>
      <c r="B155" s="86" t="s">
        <v>207</v>
      </c>
      <c r="C155" s="187"/>
      <c r="D155" s="174"/>
      <c r="E155" s="182"/>
      <c r="F155" s="187"/>
    </row>
    <row r="156" spans="1:6" ht="18" customHeight="1" x14ac:dyDescent="0.25">
      <c r="A156" s="77">
        <v>6.2</v>
      </c>
      <c r="B156" s="122" t="s">
        <v>123</v>
      </c>
      <c r="C156" s="37"/>
      <c r="D156" s="121"/>
      <c r="E156" s="79"/>
      <c r="F156" s="37"/>
    </row>
    <row r="157" spans="1:6" ht="35.25" customHeight="1" x14ac:dyDescent="0.25">
      <c r="A157" s="76" t="s">
        <v>124</v>
      </c>
      <c r="B157" s="86" t="s">
        <v>315</v>
      </c>
      <c r="C157" s="34"/>
      <c r="D157" s="91"/>
      <c r="E157" s="78"/>
      <c r="F157" s="34"/>
    </row>
    <row r="158" spans="1:6" x14ac:dyDescent="0.25">
      <c r="A158" s="76" t="s">
        <v>64</v>
      </c>
      <c r="B158" s="86" t="s">
        <v>74</v>
      </c>
      <c r="C158" s="76" t="s">
        <v>80</v>
      </c>
      <c r="D158" s="88">
        <v>35.25</v>
      </c>
      <c r="E158" s="113"/>
      <c r="F158" s="35"/>
    </row>
    <row r="159" spans="1:6" x14ac:dyDescent="0.25">
      <c r="A159" s="76"/>
      <c r="B159" s="86"/>
      <c r="C159" s="76"/>
      <c r="D159" s="88"/>
      <c r="E159" s="113"/>
      <c r="F159" s="35"/>
    </row>
    <row r="160" spans="1:6" ht="19.5" customHeight="1" x14ac:dyDescent="0.25">
      <c r="A160" s="177" t="s">
        <v>16</v>
      </c>
      <c r="B160" s="178"/>
      <c r="C160" s="178"/>
      <c r="D160" s="178"/>
      <c r="E160" s="64"/>
      <c r="F160" s="66"/>
    </row>
    <row r="161" spans="1:6" x14ac:dyDescent="0.25">
      <c r="A161" s="175" t="s">
        <v>46</v>
      </c>
      <c r="B161" s="176"/>
      <c r="C161" s="176"/>
      <c r="D161" s="176"/>
      <c r="E161" s="115"/>
      <c r="F161" s="116"/>
    </row>
    <row r="162" spans="1:6" x14ac:dyDescent="0.25">
      <c r="A162" s="111"/>
      <c r="B162" s="87" t="s">
        <v>128</v>
      </c>
      <c r="C162" s="111"/>
      <c r="D162" s="91"/>
      <c r="E162" s="112"/>
      <c r="F162" s="111"/>
    </row>
    <row r="163" spans="1:6" ht="19.5" customHeight="1" x14ac:dyDescent="0.25">
      <c r="A163" s="179">
        <v>7.1</v>
      </c>
      <c r="B163" s="86" t="s">
        <v>129</v>
      </c>
      <c r="C163" s="187"/>
      <c r="D163" s="174"/>
      <c r="E163" s="182"/>
      <c r="F163" s="187"/>
    </row>
    <row r="164" spans="1:6" ht="113.25" customHeight="1" x14ac:dyDescent="0.25">
      <c r="A164" s="179"/>
      <c r="B164" s="86" t="s">
        <v>208</v>
      </c>
      <c r="C164" s="187"/>
      <c r="D164" s="174"/>
      <c r="E164" s="182"/>
      <c r="F164" s="187"/>
    </row>
    <row r="165" spans="1:6" ht="51" customHeight="1" x14ac:dyDescent="0.25">
      <c r="A165" s="179"/>
      <c r="B165" s="86" t="s">
        <v>209</v>
      </c>
      <c r="C165" s="187"/>
      <c r="D165" s="174"/>
      <c r="E165" s="182"/>
      <c r="F165" s="187"/>
    </row>
    <row r="166" spans="1:6" ht="54" customHeight="1" x14ac:dyDescent="0.25">
      <c r="A166" s="179"/>
      <c r="B166" s="86" t="s">
        <v>210</v>
      </c>
      <c r="C166" s="187"/>
      <c r="D166" s="174"/>
      <c r="E166" s="182"/>
      <c r="F166" s="187"/>
    </row>
    <row r="167" spans="1:6" ht="68.25" customHeight="1" x14ac:dyDescent="0.25">
      <c r="A167" s="179"/>
      <c r="B167" s="86" t="s">
        <v>211</v>
      </c>
      <c r="C167" s="187"/>
      <c r="D167" s="174"/>
      <c r="E167" s="182"/>
      <c r="F167" s="187"/>
    </row>
    <row r="168" spans="1:6" ht="36.75" customHeight="1" x14ac:dyDescent="0.25">
      <c r="A168" s="180"/>
      <c r="B168" s="122" t="s">
        <v>130</v>
      </c>
      <c r="C168" s="185"/>
      <c r="D168" s="193"/>
      <c r="E168" s="183"/>
      <c r="F168" s="185"/>
    </row>
    <row r="169" spans="1:6" x14ac:dyDescent="0.25">
      <c r="A169" s="76" t="s">
        <v>131</v>
      </c>
      <c r="B169" s="86" t="s">
        <v>132</v>
      </c>
      <c r="C169" s="34"/>
      <c r="D169" s="91"/>
      <c r="E169" s="78"/>
      <c r="F169" s="34"/>
    </row>
    <row r="170" spans="1:6" ht="36.75" customHeight="1" x14ac:dyDescent="0.25">
      <c r="A170" s="76" t="s">
        <v>133</v>
      </c>
      <c r="B170" s="86" t="s">
        <v>212</v>
      </c>
      <c r="C170" s="34"/>
      <c r="D170" s="91"/>
      <c r="E170" s="78"/>
      <c r="F170" s="34"/>
    </row>
    <row r="171" spans="1:6" x14ac:dyDescent="0.25">
      <c r="A171" s="76" t="s">
        <v>64</v>
      </c>
      <c r="B171" s="86" t="s">
        <v>74</v>
      </c>
      <c r="C171" s="76" t="s">
        <v>80</v>
      </c>
      <c r="D171" s="88">
        <f>BOQ!D128</f>
        <v>55.83</v>
      </c>
      <c r="E171" s="113"/>
      <c r="F171" s="35"/>
    </row>
    <row r="172" spans="1:6" ht="30" x14ac:dyDescent="0.25">
      <c r="A172" s="76" t="s">
        <v>134</v>
      </c>
      <c r="B172" s="86" t="s">
        <v>135</v>
      </c>
      <c r="C172" s="34"/>
      <c r="D172" s="91"/>
      <c r="E172" s="78"/>
      <c r="F172" s="34"/>
    </row>
    <row r="173" spans="1:6" x14ac:dyDescent="0.25">
      <c r="A173" s="76" t="s">
        <v>64</v>
      </c>
      <c r="B173" s="86" t="s">
        <v>74</v>
      </c>
      <c r="C173" s="76" t="s">
        <v>80</v>
      </c>
      <c r="D173" s="88">
        <f>D132</f>
        <v>98.86999999999999</v>
      </c>
      <c r="E173" s="113"/>
      <c r="F173" s="35"/>
    </row>
    <row r="174" spans="1:6" x14ac:dyDescent="0.25">
      <c r="A174" s="76" t="s">
        <v>136</v>
      </c>
      <c r="B174" s="102" t="s">
        <v>137</v>
      </c>
      <c r="C174" s="34"/>
      <c r="D174" s="91"/>
      <c r="E174" s="78"/>
      <c r="F174" s="34"/>
    </row>
    <row r="175" spans="1:6" ht="53.25" customHeight="1" x14ac:dyDescent="0.25">
      <c r="A175" s="179" t="s">
        <v>133</v>
      </c>
      <c r="B175" s="103" t="s">
        <v>138</v>
      </c>
      <c r="C175" s="187"/>
      <c r="D175" s="174"/>
      <c r="E175" s="182"/>
      <c r="F175" s="187"/>
    </row>
    <row r="176" spans="1:6" ht="19.5" customHeight="1" x14ac:dyDescent="0.25">
      <c r="A176" s="179"/>
      <c r="B176" s="86" t="s">
        <v>139</v>
      </c>
      <c r="C176" s="187"/>
      <c r="D176" s="174"/>
      <c r="E176" s="182"/>
      <c r="F176" s="187"/>
    </row>
    <row r="177" spans="1:6" ht="23.25" customHeight="1" x14ac:dyDescent="0.25">
      <c r="A177" s="179"/>
      <c r="B177" s="86" t="s">
        <v>140</v>
      </c>
      <c r="C177" s="187"/>
      <c r="D177" s="174"/>
      <c r="E177" s="182"/>
      <c r="F177" s="187"/>
    </row>
    <row r="178" spans="1:6" x14ac:dyDescent="0.25">
      <c r="A178" s="76" t="s">
        <v>5</v>
      </c>
      <c r="B178" s="86" t="s">
        <v>74</v>
      </c>
      <c r="C178" s="76" t="s">
        <v>80</v>
      </c>
      <c r="D178" s="88">
        <f>D135</f>
        <v>39</v>
      </c>
      <c r="E178" s="113"/>
      <c r="F178" s="35"/>
    </row>
    <row r="179" spans="1:6" ht="15.75" x14ac:dyDescent="0.25">
      <c r="A179" s="177" t="s">
        <v>18</v>
      </c>
      <c r="B179" s="178"/>
      <c r="C179" s="178"/>
      <c r="D179" s="178"/>
      <c r="E179" s="64"/>
      <c r="F179" s="66"/>
    </row>
    <row r="180" spans="1:6" x14ac:dyDescent="0.25">
      <c r="A180" s="175" t="s">
        <v>46</v>
      </c>
      <c r="B180" s="176"/>
      <c r="C180" s="176"/>
      <c r="D180" s="176"/>
      <c r="E180" s="115"/>
      <c r="F180" s="116"/>
    </row>
    <row r="181" spans="1:6" x14ac:dyDescent="0.25">
      <c r="A181" s="186"/>
      <c r="B181" s="87" t="s">
        <v>141</v>
      </c>
      <c r="C181" s="186"/>
      <c r="D181" s="174"/>
      <c r="E181" s="188"/>
      <c r="F181" s="186"/>
    </row>
    <row r="182" spans="1:6" x14ac:dyDescent="0.25">
      <c r="A182" s="187"/>
      <c r="B182" s="87" t="s">
        <v>142</v>
      </c>
      <c r="C182" s="187"/>
      <c r="D182" s="174"/>
      <c r="E182" s="182"/>
      <c r="F182" s="187"/>
    </row>
    <row r="183" spans="1:6" x14ac:dyDescent="0.25">
      <c r="A183" s="179">
        <v>8.1</v>
      </c>
      <c r="B183" s="86" t="s">
        <v>143</v>
      </c>
      <c r="C183" s="187"/>
      <c r="D183" s="174"/>
      <c r="E183" s="182"/>
      <c r="F183" s="187"/>
    </row>
    <row r="184" spans="1:6" ht="60" x14ac:dyDescent="0.25">
      <c r="A184" s="179"/>
      <c r="B184" s="86" t="s">
        <v>213</v>
      </c>
      <c r="C184" s="187"/>
      <c r="D184" s="174"/>
      <c r="E184" s="182"/>
      <c r="F184" s="187"/>
    </row>
    <row r="185" spans="1:6" ht="30" x14ac:dyDescent="0.25">
      <c r="A185" s="179"/>
      <c r="B185" s="86" t="s">
        <v>214</v>
      </c>
      <c r="C185" s="187"/>
      <c r="D185" s="174"/>
      <c r="E185" s="182"/>
      <c r="F185" s="187"/>
    </row>
    <row r="186" spans="1:6" ht="30" x14ac:dyDescent="0.25">
      <c r="A186" s="179"/>
      <c r="B186" s="86" t="s">
        <v>215</v>
      </c>
      <c r="C186" s="187"/>
      <c r="D186" s="174"/>
      <c r="E186" s="182"/>
      <c r="F186" s="187"/>
    </row>
    <row r="187" spans="1:6" x14ac:dyDescent="0.25">
      <c r="A187" s="117" t="s">
        <v>144</v>
      </c>
      <c r="B187" s="86" t="s">
        <v>74</v>
      </c>
      <c r="C187" s="34"/>
      <c r="D187" s="91"/>
      <c r="E187" s="78"/>
      <c r="F187" s="34"/>
    </row>
    <row r="188" spans="1:6" x14ac:dyDescent="0.25">
      <c r="A188" s="76" t="s">
        <v>64</v>
      </c>
      <c r="B188" s="86" t="s">
        <v>417</v>
      </c>
      <c r="C188" s="76" t="s">
        <v>43</v>
      </c>
      <c r="D188" s="87">
        <v>2</v>
      </c>
      <c r="E188" s="113"/>
      <c r="F188" s="35"/>
    </row>
    <row r="189" spans="1:6" x14ac:dyDescent="0.25">
      <c r="A189" s="76" t="s">
        <v>66</v>
      </c>
      <c r="B189" s="86" t="s">
        <v>418</v>
      </c>
      <c r="C189" s="76" t="s">
        <v>43</v>
      </c>
      <c r="D189" s="87">
        <v>1</v>
      </c>
      <c r="E189" s="113"/>
      <c r="F189" s="35"/>
    </row>
    <row r="190" spans="1:6" x14ac:dyDescent="0.25">
      <c r="A190" s="76" t="s">
        <v>28</v>
      </c>
      <c r="B190" s="86" t="s">
        <v>419</v>
      </c>
      <c r="C190" s="76" t="s">
        <v>43</v>
      </c>
      <c r="D190" s="87">
        <v>4</v>
      </c>
      <c r="E190" s="113"/>
      <c r="F190" s="35"/>
    </row>
    <row r="191" spans="1:6" x14ac:dyDescent="0.25">
      <c r="A191" s="76"/>
      <c r="B191" s="86"/>
      <c r="C191" s="76"/>
      <c r="D191" s="87"/>
      <c r="E191" s="113"/>
      <c r="F191" s="35"/>
    </row>
    <row r="192" spans="1:6" x14ac:dyDescent="0.25">
      <c r="A192" s="76"/>
      <c r="B192" s="86"/>
      <c r="C192" s="76"/>
      <c r="D192" s="87"/>
      <c r="E192" s="113"/>
      <c r="F192" s="35"/>
    </row>
    <row r="193" spans="1:8" ht="15.75" x14ac:dyDescent="0.25">
      <c r="A193" s="177" t="s">
        <v>20</v>
      </c>
      <c r="B193" s="178"/>
      <c r="C193" s="178"/>
      <c r="D193" s="178"/>
      <c r="E193" s="64"/>
      <c r="F193" s="66"/>
    </row>
    <row r="194" spans="1:8" x14ac:dyDescent="0.25">
      <c r="A194" s="175" t="s">
        <v>46</v>
      </c>
      <c r="B194" s="176"/>
      <c r="C194" s="176"/>
      <c r="D194" s="176"/>
      <c r="E194" s="115"/>
      <c r="F194" s="116"/>
    </row>
    <row r="195" spans="1:8" ht="15.75" x14ac:dyDescent="0.25">
      <c r="A195" s="186"/>
      <c r="B195" s="126" t="s">
        <v>145</v>
      </c>
      <c r="C195" s="186"/>
      <c r="D195" s="174"/>
      <c r="E195" s="188"/>
      <c r="F195" s="186"/>
      <c r="H195" s="89"/>
    </row>
    <row r="196" spans="1:8" x14ac:dyDescent="0.25">
      <c r="A196" s="187"/>
      <c r="B196" s="87" t="s">
        <v>146</v>
      </c>
      <c r="C196" s="187"/>
      <c r="D196" s="174"/>
      <c r="E196" s="182"/>
      <c r="F196" s="187"/>
      <c r="H196" s="89"/>
    </row>
    <row r="197" spans="1:8" x14ac:dyDescent="0.25">
      <c r="A197" s="179">
        <v>9.1</v>
      </c>
      <c r="B197" s="90" t="s">
        <v>143</v>
      </c>
      <c r="C197" s="187"/>
      <c r="D197" s="174"/>
      <c r="E197" s="182"/>
      <c r="F197" s="187"/>
      <c r="H197" s="89"/>
    </row>
    <row r="198" spans="1:8" ht="76.5" x14ac:dyDescent="0.25">
      <c r="A198" s="179"/>
      <c r="B198" s="90" t="s">
        <v>354</v>
      </c>
      <c r="C198" s="187"/>
      <c r="D198" s="174"/>
      <c r="E198" s="182"/>
      <c r="F198" s="187"/>
      <c r="H198" s="89"/>
    </row>
    <row r="199" spans="1:8" ht="38.25" x14ac:dyDescent="0.25">
      <c r="A199" s="179"/>
      <c r="B199" s="90" t="s">
        <v>355</v>
      </c>
      <c r="C199" s="187"/>
      <c r="D199" s="174"/>
      <c r="E199" s="182"/>
      <c r="F199" s="187"/>
      <c r="H199" s="89"/>
    </row>
    <row r="200" spans="1:8" x14ac:dyDescent="0.25">
      <c r="A200" s="76">
        <v>9.1999999999999993</v>
      </c>
      <c r="B200" s="90" t="s">
        <v>260</v>
      </c>
      <c r="C200" s="34"/>
      <c r="D200" s="91"/>
      <c r="E200" s="78"/>
      <c r="F200" s="34"/>
      <c r="H200" s="89"/>
    </row>
    <row r="201" spans="1:8" x14ac:dyDescent="0.25">
      <c r="A201" s="76" t="s">
        <v>133</v>
      </c>
      <c r="B201" s="90" t="s">
        <v>420</v>
      </c>
      <c r="C201" s="34"/>
      <c r="D201" s="91"/>
      <c r="E201" s="78"/>
      <c r="F201" s="34"/>
      <c r="H201" s="89"/>
    </row>
    <row r="202" spans="1:8" x14ac:dyDescent="0.25">
      <c r="A202" s="76" t="s">
        <v>64</v>
      </c>
      <c r="B202" s="90" t="s">
        <v>74</v>
      </c>
      <c r="C202" s="76" t="s">
        <v>356</v>
      </c>
      <c r="D202" s="88">
        <v>14</v>
      </c>
      <c r="E202" s="113"/>
      <c r="F202" s="35"/>
      <c r="H202" s="89"/>
    </row>
    <row r="203" spans="1:8" x14ac:dyDescent="0.25">
      <c r="A203" s="77"/>
      <c r="B203" s="147"/>
      <c r="C203" s="77"/>
      <c r="D203" s="148"/>
      <c r="E203" s="114"/>
      <c r="F203" s="45"/>
      <c r="H203" s="89"/>
    </row>
    <row r="204" spans="1:8" x14ac:dyDescent="0.25">
      <c r="A204" s="76">
        <v>9.3000000000000007</v>
      </c>
      <c r="B204" s="146" t="s">
        <v>410</v>
      </c>
      <c r="C204" s="76"/>
      <c r="D204" s="125"/>
      <c r="E204" s="113"/>
      <c r="F204" s="35"/>
      <c r="H204" s="89"/>
    </row>
    <row r="205" spans="1:8" x14ac:dyDescent="0.25">
      <c r="A205" s="179">
        <v>9.4</v>
      </c>
      <c r="B205" s="141" t="s">
        <v>143</v>
      </c>
      <c r="C205" s="34"/>
      <c r="D205" s="34"/>
      <c r="E205" s="142"/>
      <c r="F205" s="34"/>
      <c r="H205" s="89"/>
    </row>
    <row r="206" spans="1:8" ht="71.45" customHeight="1" x14ac:dyDescent="0.25">
      <c r="A206" s="179"/>
      <c r="B206" s="90" t="s">
        <v>354</v>
      </c>
      <c r="C206" s="34"/>
      <c r="D206" s="34"/>
      <c r="E206" s="142"/>
      <c r="F206" s="34"/>
      <c r="H206" s="89"/>
    </row>
    <row r="207" spans="1:8" x14ac:dyDescent="0.25">
      <c r="A207" s="76" t="s">
        <v>64</v>
      </c>
      <c r="B207" s="90" t="s">
        <v>421</v>
      </c>
      <c r="C207" s="76" t="s">
        <v>422</v>
      </c>
      <c r="D207" s="88">
        <v>20</v>
      </c>
      <c r="E207" s="113"/>
      <c r="F207" s="35"/>
      <c r="H207" s="89"/>
    </row>
    <row r="208" spans="1:8" x14ac:dyDescent="0.25">
      <c r="A208" s="76" t="s">
        <v>66</v>
      </c>
      <c r="B208" s="90" t="s">
        <v>423</v>
      </c>
      <c r="C208" s="76" t="s">
        <v>422</v>
      </c>
      <c r="D208" s="88">
        <v>16</v>
      </c>
      <c r="E208" s="113"/>
      <c r="F208" s="35"/>
      <c r="H208" s="89"/>
    </row>
    <row r="209" spans="1:8" ht="25.5" x14ac:dyDescent="0.25">
      <c r="A209" s="76" t="s">
        <v>28</v>
      </c>
      <c r="B209" s="138" t="s">
        <v>411</v>
      </c>
      <c r="C209" s="76" t="s">
        <v>40</v>
      </c>
      <c r="D209" s="88">
        <v>1</v>
      </c>
      <c r="E209" s="140"/>
      <c r="F209" s="35"/>
      <c r="H209" s="89"/>
    </row>
    <row r="210" spans="1:8" x14ac:dyDescent="0.25">
      <c r="A210" s="76" t="s">
        <v>29</v>
      </c>
      <c r="B210" s="138" t="s">
        <v>424</v>
      </c>
      <c r="C210" s="76" t="s">
        <v>422</v>
      </c>
      <c r="D210" s="88">
        <v>65</v>
      </c>
      <c r="E210" s="140"/>
      <c r="F210" s="35"/>
      <c r="H210" s="89"/>
    </row>
    <row r="211" spans="1:8" x14ac:dyDescent="0.25">
      <c r="A211" s="76" t="s">
        <v>339</v>
      </c>
      <c r="B211" s="138" t="s">
        <v>425</v>
      </c>
      <c r="C211" s="76" t="s">
        <v>40</v>
      </c>
      <c r="D211" s="88">
        <v>60</v>
      </c>
      <c r="E211" s="140"/>
      <c r="F211" s="35"/>
      <c r="H211" s="89"/>
    </row>
    <row r="212" spans="1:8" x14ac:dyDescent="0.25">
      <c r="A212" s="76" t="s">
        <v>353</v>
      </c>
      <c r="B212" s="138" t="s">
        <v>426</v>
      </c>
      <c r="C212" s="76" t="s">
        <v>356</v>
      </c>
      <c r="D212" s="88">
        <v>27</v>
      </c>
      <c r="E212" s="140"/>
      <c r="F212" s="35"/>
      <c r="H212" s="89"/>
    </row>
    <row r="213" spans="1:8" ht="15.75" x14ac:dyDescent="0.25">
      <c r="A213" s="177" t="s">
        <v>22</v>
      </c>
      <c r="B213" s="178"/>
      <c r="C213" s="178"/>
      <c r="D213" s="178"/>
      <c r="E213" s="64"/>
      <c r="F213" s="66"/>
    </row>
    <row r="214" spans="1:8" x14ac:dyDescent="0.25">
      <c r="A214" s="175" t="s">
        <v>46</v>
      </c>
      <c r="B214" s="176"/>
      <c r="C214" s="176"/>
      <c r="D214" s="176"/>
      <c r="E214" s="115"/>
      <c r="F214" s="116"/>
    </row>
    <row r="215" spans="1:8" x14ac:dyDescent="0.25">
      <c r="A215" s="186"/>
      <c r="B215" s="87" t="s">
        <v>147</v>
      </c>
      <c r="C215" s="186"/>
      <c r="D215" s="174"/>
      <c r="E215" s="188"/>
      <c r="F215" s="186"/>
    </row>
    <row r="216" spans="1:8" x14ac:dyDescent="0.25">
      <c r="A216" s="187"/>
      <c r="B216" s="87" t="s">
        <v>148</v>
      </c>
      <c r="C216" s="187"/>
      <c r="D216" s="174"/>
      <c r="E216" s="182"/>
      <c r="F216" s="187"/>
    </row>
    <row r="217" spans="1:8" x14ac:dyDescent="0.25">
      <c r="A217" s="179">
        <v>10.1</v>
      </c>
      <c r="B217" s="86" t="s">
        <v>149</v>
      </c>
      <c r="C217" s="187" t="s">
        <v>308</v>
      </c>
      <c r="D217" s="174"/>
      <c r="E217" s="182"/>
      <c r="F217" s="187"/>
    </row>
    <row r="218" spans="1:8" ht="116.25" customHeight="1" x14ac:dyDescent="0.25">
      <c r="A218" s="179"/>
      <c r="B218" s="86" t="s">
        <v>150</v>
      </c>
      <c r="C218" s="187"/>
      <c r="D218" s="174"/>
      <c r="E218" s="182"/>
      <c r="F218" s="187"/>
    </row>
    <row r="219" spans="1:8" x14ac:dyDescent="0.25">
      <c r="A219" s="76">
        <v>10.199999999999999</v>
      </c>
      <c r="B219" s="86" t="s">
        <v>151</v>
      </c>
      <c r="C219" s="34"/>
      <c r="D219" s="91"/>
      <c r="E219" s="78"/>
      <c r="F219" s="34"/>
    </row>
    <row r="220" spans="1:8" ht="30" x14ac:dyDescent="0.25">
      <c r="A220" s="76" t="s">
        <v>5</v>
      </c>
      <c r="B220" s="86" t="s">
        <v>152</v>
      </c>
      <c r="C220" s="76" t="s">
        <v>40</v>
      </c>
      <c r="D220" s="87">
        <v>1</v>
      </c>
      <c r="E220" s="113"/>
      <c r="F220" s="35"/>
    </row>
    <row r="221" spans="1:8" x14ac:dyDescent="0.25">
      <c r="A221" s="76">
        <v>10.3</v>
      </c>
      <c r="B221" s="86" t="s">
        <v>153</v>
      </c>
      <c r="C221" s="34"/>
      <c r="D221" s="91"/>
      <c r="E221" s="78"/>
      <c r="F221" s="35"/>
    </row>
    <row r="222" spans="1:8" ht="19.5" customHeight="1" x14ac:dyDescent="0.25">
      <c r="A222" s="76" t="s">
        <v>5</v>
      </c>
      <c r="B222" s="86" t="s">
        <v>154</v>
      </c>
      <c r="C222" s="76" t="s">
        <v>40</v>
      </c>
      <c r="D222" s="87">
        <v>1</v>
      </c>
      <c r="E222" s="113"/>
      <c r="F222" s="35"/>
    </row>
    <row r="223" spans="1:8" ht="30" x14ac:dyDescent="0.25">
      <c r="A223" s="77" t="s">
        <v>7</v>
      </c>
      <c r="B223" s="122" t="s">
        <v>155</v>
      </c>
      <c r="C223" s="77" t="s">
        <v>40</v>
      </c>
      <c r="D223" s="75">
        <v>1</v>
      </c>
      <c r="E223" s="114"/>
      <c r="F223" s="45"/>
    </row>
    <row r="224" spans="1:8" x14ac:dyDescent="0.25">
      <c r="A224" s="179">
        <v>10.4</v>
      </c>
      <c r="B224" s="86" t="s">
        <v>156</v>
      </c>
      <c r="C224" s="187"/>
      <c r="D224" s="174"/>
      <c r="E224" s="182"/>
      <c r="F224" s="187"/>
    </row>
    <row r="225" spans="1:6" ht="32.25" customHeight="1" x14ac:dyDescent="0.25">
      <c r="A225" s="179"/>
      <c r="B225" s="86" t="s">
        <v>157</v>
      </c>
      <c r="C225" s="187"/>
      <c r="D225" s="174"/>
      <c r="E225" s="182"/>
      <c r="F225" s="187"/>
    </row>
    <row r="226" spans="1:6" ht="30" x14ac:dyDescent="0.25">
      <c r="A226" s="179"/>
      <c r="B226" s="86" t="s">
        <v>216</v>
      </c>
      <c r="C226" s="187"/>
      <c r="D226" s="174"/>
      <c r="E226" s="182"/>
      <c r="F226" s="187"/>
    </row>
    <row r="227" spans="1:6" ht="30" x14ac:dyDescent="0.25">
      <c r="A227" s="179"/>
      <c r="B227" s="86" t="s">
        <v>217</v>
      </c>
      <c r="C227" s="187"/>
      <c r="D227" s="174"/>
      <c r="E227" s="182"/>
      <c r="F227" s="187"/>
    </row>
    <row r="228" spans="1:6" x14ac:dyDescent="0.25">
      <c r="A228" s="179"/>
      <c r="B228" s="86" t="s">
        <v>218</v>
      </c>
      <c r="C228" s="187"/>
      <c r="D228" s="174"/>
      <c r="E228" s="182"/>
      <c r="F228" s="187"/>
    </row>
    <row r="229" spans="1:6" ht="30" x14ac:dyDescent="0.25">
      <c r="A229" s="179"/>
      <c r="B229" s="86" t="s">
        <v>219</v>
      </c>
      <c r="C229" s="187"/>
      <c r="D229" s="174"/>
      <c r="E229" s="182"/>
      <c r="F229" s="187"/>
    </row>
    <row r="230" spans="1:6" ht="30" x14ac:dyDescent="0.25">
      <c r="A230" s="180"/>
      <c r="B230" s="122" t="s">
        <v>220</v>
      </c>
      <c r="C230" s="185"/>
      <c r="D230" s="193"/>
      <c r="E230" s="183"/>
      <c r="F230" s="185"/>
    </row>
    <row r="231" spans="1:6" x14ac:dyDescent="0.25">
      <c r="A231" s="76">
        <v>10.5</v>
      </c>
      <c r="B231" s="86" t="s">
        <v>314</v>
      </c>
      <c r="C231" s="34"/>
      <c r="D231" s="91"/>
      <c r="E231" s="78"/>
      <c r="F231" s="34"/>
    </row>
    <row r="232" spans="1:6" x14ac:dyDescent="0.25">
      <c r="A232" s="76" t="s">
        <v>5</v>
      </c>
      <c r="B232" s="86" t="s">
        <v>158</v>
      </c>
      <c r="C232" s="76" t="s">
        <v>43</v>
      </c>
      <c r="D232" s="87">
        <v>1</v>
      </c>
      <c r="E232" s="113"/>
      <c r="F232" s="35"/>
    </row>
    <row r="233" spans="1:6" x14ac:dyDescent="0.25">
      <c r="A233" s="76" t="s">
        <v>7</v>
      </c>
      <c r="B233" s="86" t="s">
        <v>159</v>
      </c>
      <c r="C233" s="76" t="s">
        <v>43</v>
      </c>
      <c r="D233" s="87">
        <v>1</v>
      </c>
      <c r="E233" s="113"/>
      <c r="F233" s="35"/>
    </row>
    <row r="234" spans="1:6" x14ac:dyDescent="0.25">
      <c r="A234" s="76" t="s">
        <v>9</v>
      </c>
      <c r="B234" s="86" t="s">
        <v>160</v>
      </c>
      <c r="C234" s="76" t="s">
        <v>43</v>
      </c>
      <c r="D234" s="87">
        <v>2</v>
      </c>
      <c r="E234" s="113"/>
      <c r="F234" s="35"/>
    </row>
    <row r="235" spans="1:6" x14ac:dyDescent="0.25">
      <c r="A235" s="76" t="s">
        <v>11</v>
      </c>
      <c r="B235" s="86" t="s">
        <v>161</v>
      </c>
      <c r="C235" s="76" t="s">
        <v>43</v>
      </c>
      <c r="D235" s="87">
        <v>2</v>
      </c>
      <c r="E235" s="113"/>
      <c r="F235" s="35"/>
    </row>
    <row r="236" spans="1:6" x14ac:dyDescent="0.25">
      <c r="A236" s="76"/>
      <c r="B236" s="86"/>
      <c r="C236" s="76"/>
      <c r="D236" s="87"/>
      <c r="E236" s="113"/>
      <c r="F236" s="35"/>
    </row>
    <row r="237" spans="1:6" ht="15.75" x14ac:dyDescent="0.25">
      <c r="A237" s="177" t="s">
        <v>163</v>
      </c>
      <c r="B237" s="178"/>
      <c r="C237" s="178"/>
      <c r="D237" s="178"/>
      <c r="E237" s="64"/>
      <c r="F237" s="66"/>
    </row>
    <row r="238" spans="1:6" x14ac:dyDescent="0.25">
      <c r="A238" s="175" t="s">
        <v>46</v>
      </c>
      <c r="B238" s="176"/>
      <c r="C238" s="176"/>
      <c r="D238" s="176"/>
      <c r="E238" s="115"/>
      <c r="F238" s="116"/>
    </row>
    <row r="239" spans="1:6" x14ac:dyDescent="0.25">
      <c r="A239" s="186"/>
      <c r="B239" s="87" t="s">
        <v>164</v>
      </c>
      <c r="C239" s="186"/>
      <c r="D239" s="91"/>
      <c r="E239" s="188"/>
      <c r="F239" s="186"/>
    </row>
    <row r="240" spans="1:6" x14ac:dyDescent="0.25">
      <c r="A240" s="187"/>
      <c r="B240" s="87" t="s">
        <v>165</v>
      </c>
      <c r="C240" s="187"/>
      <c r="D240" s="91"/>
      <c r="E240" s="182"/>
      <c r="F240" s="187"/>
    </row>
    <row r="241" spans="1:6" x14ac:dyDescent="0.25">
      <c r="A241" s="117">
        <v>11</v>
      </c>
      <c r="B241" s="86" t="s">
        <v>149</v>
      </c>
      <c r="C241" s="189" t="s">
        <v>40</v>
      </c>
      <c r="D241" s="190">
        <v>1</v>
      </c>
      <c r="E241" s="191"/>
      <c r="F241" s="192"/>
    </row>
    <row r="242" spans="1:6" ht="60" x14ac:dyDescent="0.25">
      <c r="A242" s="117"/>
      <c r="B242" s="86" t="s">
        <v>221</v>
      </c>
      <c r="C242" s="189"/>
      <c r="D242" s="190"/>
      <c r="E242" s="191"/>
      <c r="F242" s="192"/>
    </row>
    <row r="243" spans="1:6" ht="45" x14ac:dyDescent="0.25">
      <c r="A243" s="117"/>
      <c r="B243" s="86" t="s">
        <v>222</v>
      </c>
      <c r="C243" s="189"/>
      <c r="D243" s="190"/>
      <c r="E243" s="191"/>
      <c r="F243" s="192"/>
    </row>
    <row r="244" spans="1:6" ht="60" x14ac:dyDescent="0.25">
      <c r="A244" s="117"/>
      <c r="B244" s="86" t="s">
        <v>223</v>
      </c>
      <c r="C244" s="189"/>
      <c r="D244" s="190"/>
      <c r="E244" s="191"/>
      <c r="F244" s="192"/>
    </row>
    <row r="245" spans="1:6" ht="30" x14ac:dyDescent="0.25">
      <c r="A245" s="117"/>
      <c r="B245" s="86" t="s">
        <v>224</v>
      </c>
      <c r="C245" s="189"/>
      <c r="D245" s="190"/>
      <c r="E245" s="191"/>
      <c r="F245" s="192"/>
    </row>
    <row r="246" spans="1:6" x14ac:dyDescent="0.25">
      <c r="A246" s="117"/>
      <c r="B246" s="86"/>
      <c r="C246" s="117"/>
      <c r="D246" s="86"/>
      <c r="E246" s="127"/>
      <c r="F246" s="35"/>
    </row>
    <row r="247" spans="1:6" x14ac:dyDescent="0.25">
      <c r="A247" s="117"/>
      <c r="B247" s="86" t="s">
        <v>166</v>
      </c>
      <c r="C247" s="117"/>
      <c r="D247" s="86"/>
      <c r="E247" s="127"/>
      <c r="F247" s="35"/>
    </row>
    <row r="248" spans="1:6" x14ac:dyDescent="0.25">
      <c r="A248" s="179">
        <v>11.2</v>
      </c>
      <c r="B248" s="86" t="s">
        <v>167</v>
      </c>
      <c r="C248" s="179" t="s">
        <v>40</v>
      </c>
      <c r="D248" s="171">
        <v>1</v>
      </c>
      <c r="E248" s="182"/>
      <c r="F248" s="184"/>
    </row>
    <row r="249" spans="1:6" ht="30" x14ac:dyDescent="0.25">
      <c r="A249" s="180"/>
      <c r="B249" s="122" t="s">
        <v>168</v>
      </c>
      <c r="C249" s="180"/>
      <c r="D249" s="181"/>
      <c r="E249" s="183"/>
      <c r="F249" s="185"/>
    </row>
    <row r="250" spans="1:6" x14ac:dyDescent="0.25">
      <c r="A250" s="76"/>
      <c r="B250" s="86"/>
      <c r="C250" s="76"/>
      <c r="D250" s="96"/>
      <c r="E250" s="78"/>
      <c r="F250" s="34"/>
    </row>
    <row r="251" spans="1:6" x14ac:dyDescent="0.25">
      <c r="A251" s="117">
        <v>11.3</v>
      </c>
      <c r="B251" s="86" t="s">
        <v>169</v>
      </c>
      <c r="C251" s="34"/>
      <c r="D251" s="96"/>
      <c r="E251" s="78"/>
      <c r="F251" s="34"/>
    </row>
    <row r="252" spans="1:6" ht="30" x14ac:dyDescent="0.25">
      <c r="A252" s="117"/>
      <c r="B252" s="86" t="s">
        <v>170</v>
      </c>
      <c r="C252" s="34"/>
      <c r="D252" s="96"/>
      <c r="E252" s="78"/>
      <c r="F252" s="34"/>
    </row>
    <row r="253" spans="1:6" x14ac:dyDescent="0.25">
      <c r="A253" s="76" t="s">
        <v>5</v>
      </c>
      <c r="B253" s="86" t="s">
        <v>171</v>
      </c>
      <c r="C253" s="76" t="s">
        <v>43</v>
      </c>
      <c r="D253" s="96">
        <v>1</v>
      </c>
      <c r="E253" s="78"/>
      <c r="F253" s="63"/>
    </row>
    <row r="254" spans="1:6" x14ac:dyDescent="0.25">
      <c r="A254" s="76" t="s">
        <v>7</v>
      </c>
      <c r="B254" s="90" t="s">
        <v>427</v>
      </c>
      <c r="C254" s="76" t="s">
        <v>43</v>
      </c>
      <c r="D254" s="96">
        <v>2</v>
      </c>
      <c r="E254" s="142"/>
      <c r="F254" s="63"/>
    </row>
    <row r="255" spans="1:6" x14ac:dyDescent="0.25">
      <c r="A255" s="76" t="s">
        <v>9</v>
      </c>
      <c r="B255" s="90" t="s">
        <v>428</v>
      </c>
      <c r="C255" s="76" t="s">
        <v>43</v>
      </c>
      <c r="D255" s="96">
        <v>2</v>
      </c>
      <c r="E255" s="142"/>
      <c r="F255" s="63"/>
    </row>
    <row r="256" spans="1:6" x14ac:dyDescent="0.25">
      <c r="A256" s="76" t="s">
        <v>11</v>
      </c>
      <c r="B256" s="90" t="s">
        <v>429</v>
      </c>
      <c r="C256" s="76" t="s">
        <v>43</v>
      </c>
      <c r="D256" s="96">
        <v>3</v>
      </c>
      <c r="E256" s="142"/>
      <c r="F256" s="63"/>
    </row>
    <row r="257" spans="1:6" x14ac:dyDescent="0.25">
      <c r="A257" s="76" t="s">
        <v>15</v>
      </c>
      <c r="B257" s="86" t="s">
        <v>430</v>
      </c>
      <c r="C257" s="76" t="s">
        <v>43</v>
      </c>
      <c r="D257" s="96">
        <v>7</v>
      </c>
      <c r="E257" s="142"/>
      <c r="F257" s="63"/>
    </row>
    <row r="258" spans="1:6" x14ac:dyDescent="0.25">
      <c r="A258" s="76" t="s">
        <v>17</v>
      </c>
      <c r="B258" s="86" t="s">
        <v>431</v>
      </c>
      <c r="C258" s="76" t="s">
        <v>43</v>
      </c>
      <c r="D258" s="96">
        <v>2</v>
      </c>
      <c r="E258" s="142"/>
      <c r="F258" s="63"/>
    </row>
    <row r="259" spans="1:6" x14ac:dyDescent="0.25">
      <c r="A259" s="117"/>
      <c r="B259" s="86"/>
      <c r="C259" s="34"/>
      <c r="D259" s="34"/>
      <c r="E259" s="142"/>
      <c r="F259" s="34"/>
    </row>
    <row r="260" spans="1:6" ht="32.25" hidden="1" customHeight="1" x14ac:dyDescent="0.25">
      <c r="A260" s="144"/>
      <c r="B260" s="86" t="s">
        <v>172</v>
      </c>
      <c r="C260" s="37"/>
      <c r="D260" s="34"/>
      <c r="E260" s="143"/>
      <c r="F260" s="37"/>
    </row>
    <row r="261" spans="1:6" ht="22.5" hidden="1" customHeight="1" x14ac:dyDescent="0.25">
      <c r="A261" s="87" t="s">
        <v>5</v>
      </c>
      <c r="B261" s="86" t="s">
        <v>173</v>
      </c>
      <c r="C261" s="87" t="s">
        <v>174</v>
      </c>
      <c r="D261" s="96"/>
      <c r="E261" s="65"/>
      <c r="F261" s="104"/>
    </row>
    <row r="262" spans="1:6" ht="21.75" hidden="1" customHeight="1" x14ac:dyDescent="0.25">
      <c r="A262" s="87" t="s">
        <v>7</v>
      </c>
      <c r="B262" s="86" t="s">
        <v>175</v>
      </c>
      <c r="C262" s="87" t="s">
        <v>174</v>
      </c>
      <c r="D262" s="96"/>
      <c r="E262" s="65"/>
      <c r="F262" s="104"/>
    </row>
    <row r="263" spans="1:6" hidden="1" x14ac:dyDescent="0.25">
      <c r="A263" s="87" t="s">
        <v>9</v>
      </c>
      <c r="B263" s="86" t="s">
        <v>176</v>
      </c>
      <c r="C263" s="87" t="s">
        <v>174</v>
      </c>
      <c r="D263" s="96"/>
      <c r="E263" s="65"/>
      <c r="F263" s="104"/>
    </row>
    <row r="264" spans="1:6" hidden="1" x14ac:dyDescent="0.25">
      <c r="A264" s="87"/>
      <c r="B264" s="86"/>
      <c r="C264" s="87"/>
      <c r="D264" s="91"/>
      <c r="E264" s="65"/>
      <c r="F264" s="91"/>
    </row>
    <row r="265" spans="1:6" hidden="1" x14ac:dyDescent="0.25">
      <c r="A265" s="87">
        <v>11.5</v>
      </c>
      <c r="B265" s="86" t="s">
        <v>177</v>
      </c>
      <c r="C265" s="87"/>
      <c r="D265" s="91"/>
      <c r="E265" s="65"/>
      <c r="F265" s="91"/>
    </row>
    <row r="266" spans="1:6" hidden="1" x14ac:dyDescent="0.25">
      <c r="A266" s="87" t="s">
        <v>5</v>
      </c>
      <c r="B266" s="86" t="s">
        <v>178</v>
      </c>
      <c r="C266" s="87" t="s">
        <v>43</v>
      </c>
      <c r="D266" s="96"/>
      <c r="E266" s="65"/>
      <c r="F266" s="104"/>
    </row>
    <row r="267" spans="1:6" hidden="1" x14ac:dyDescent="0.25">
      <c r="A267" s="87" t="s">
        <v>7</v>
      </c>
      <c r="B267" s="105" t="s">
        <v>334</v>
      </c>
      <c r="C267" s="87" t="s">
        <v>43</v>
      </c>
      <c r="D267" s="96"/>
      <c r="E267" s="65"/>
      <c r="F267" s="104"/>
    </row>
    <row r="268" spans="1:6" hidden="1" x14ac:dyDescent="0.25">
      <c r="A268" s="87"/>
      <c r="B268" s="105"/>
      <c r="C268" s="87"/>
      <c r="D268" s="96"/>
      <c r="E268" s="65"/>
      <c r="F268" s="104"/>
    </row>
    <row r="269" spans="1:6" hidden="1" x14ac:dyDescent="0.25">
      <c r="A269" s="87">
        <v>11.6</v>
      </c>
      <c r="B269" s="86" t="s">
        <v>179</v>
      </c>
      <c r="C269" s="91"/>
      <c r="D269" s="91"/>
      <c r="E269" s="65"/>
      <c r="F269" s="104"/>
    </row>
    <row r="270" spans="1:6" hidden="1" x14ac:dyDescent="0.25">
      <c r="A270" s="87" t="s">
        <v>5</v>
      </c>
      <c r="B270" s="105" t="s">
        <v>320</v>
      </c>
      <c r="C270" s="87" t="s">
        <v>43</v>
      </c>
      <c r="D270" s="96"/>
      <c r="E270" s="65"/>
      <c r="F270" s="104"/>
    </row>
    <row r="271" spans="1:6" ht="22.5" hidden="1" x14ac:dyDescent="0.25">
      <c r="A271" s="87" t="s">
        <v>7</v>
      </c>
      <c r="B271" s="105" t="s">
        <v>321</v>
      </c>
      <c r="C271" s="87" t="s">
        <v>43</v>
      </c>
      <c r="D271" s="96"/>
      <c r="E271" s="65"/>
      <c r="F271" s="104"/>
    </row>
    <row r="272" spans="1:6" hidden="1" x14ac:dyDescent="0.25">
      <c r="A272" s="87" t="s">
        <v>9</v>
      </c>
      <c r="B272" s="105" t="s">
        <v>322</v>
      </c>
      <c r="C272" s="87" t="s">
        <v>43</v>
      </c>
      <c r="D272" s="96"/>
      <c r="E272" s="65"/>
      <c r="F272" s="104"/>
    </row>
    <row r="273" spans="1:6" ht="16.5" hidden="1" customHeight="1" x14ac:dyDescent="0.25">
      <c r="A273" s="87" t="s">
        <v>11</v>
      </c>
      <c r="B273" s="105" t="s">
        <v>323</v>
      </c>
      <c r="C273" s="87" t="s">
        <v>43</v>
      </c>
      <c r="D273" s="96"/>
      <c r="E273" s="65"/>
      <c r="F273" s="104"/>
    </row>
    <row r="274" spans="1:6" ht="16.5" hidden="1" customHeight="1" x14ac:dyDescent="0.25">
      <c r="A274" s="87" t="s">
        <v>13</v>
      </c>
      <c r="B274" s="105" t="s">
        <v>324</v>
      </c>
      <c r="C274" s="87" t="s">
        <v>43</v>
      </c>
      <c r="D274" s="96"/>
      <c r="E274" s="65"/>
      <c r="F274" s="104"/>
    </row>
    <row r="275" spans="1:6" ht="17.25" hidden="1" customHeight="1" x14ac:dyDescent="0.25">
      <c r="A275" s="87" t="s">
        <v>15</v>
      </c>
      <c r="B275" s="105" t="s">
        <v>325</v>
      </c>
      <c r="C275" s="87" t="s">
        <v>43</v>
      </c>
      <c r="D275" s="96"/>
      <c r="E275" s="65"/>
      <c r="F275" s="104"/>
    </row>
    <row r="276" spans="1:6" hidden="1" x14ac:dyDescent="0.25">
      <c r="A276" s="87"/>
      <c r="B276" s="105"/>
      <c r="C276" s="87"/>
      <c r="D276" s="96"/>
      <c r="E276" s="65"/>
      <c r="F276" s="104"/>
    </row>
    <row r="277" spans="1:6" hidden="1" x14ac:dyDescent="0.25">
      <c r="A277" s="87">
        <v>11.7</v>
      </c>
      <c r="B277" s="86" t="s">
        <v>180</v>
      </c>
      <c r="C277" s="87"/>
      <c r="D277" s="96"/>
      <c r="E277" s="65"/>
      <c r="F277" s="104"/>
    </row>
    <row r="278" spans="1:6" hidden="1" x14ac:dyDescent="0.25">
      <c r="A278" s="87" t="s">
        <v>5</v>
      </c>
      <c r="B278" s="105" t="s">
        <v>328</v>
      </c>
      <c r="C278" s="87" t="s">
        <v>43</v>
      </c>
      <c r="D278" s="96"/>
      <c r="E278" s="65"/>
      <c r="F278" s="104"/>
    </row>
    <row r="279" spans="1:6" hidden="1" x14ac:dyDescent="0.25">
      <c r="A279" s="87" t="s">
        <v>7</v>
      </c>
      <c r="B279" s="105" t="s">
        <v>326</v>
      </c>
      <c r="C279" s="87" t="s">
        <v>43</v>
      </c>
      <c r="D279" s="96"/>
      <c r="E279" s="65"/>
      <c r="F279" s="104"/>
    </row>
    <row r="280" spans="1:6" hidden="1" x14ac:dyDescent="0.25">
      <c r="A280" s="87" t="s">
        <v>9</v>
      </c>
      <c r="B280" s="105" t="s">
        <v>327</v>
      </c>
      <c r="C280" s="87" t="s">
        <v>43</v>
      </c>
      <c r="D280" s="96"/>
      <c r="E280" s="65"/>
      <c r="F280" s="104"/>
    </row>
    <row r="281" spans="1:6" hidden="1" x14ac:dyDescent="0.25">
      <c r="A281" s="87" t="s">
        <v>11</v>
      </c>
      <c r="B281" s="105" t="s">
        <v>329</v>
      </c>
      <c r="C281" s="87" t="s">
        <v>43</v>
      </c>
      <c r="D281" s="96"/>
      <c r="E281" s="65"/>
      <c r="F281" s="104"/>
    </row>
    <row r="282" spans="1:6" hidden="1" x14ac:dyDescent="0.25">
      <c r="A282" s="87" t="s">
        <v>13</v>
      </c>
      <c r="B282" s="105" t="s">
        <v>330</v>
      </c>
      <c r="C282" s="87" t="s">
        <v>43</v>
      </c>
      <c r="D282" s="96"/>
      <c r="E282" s="65"/>
      <c r="F282" s="104"/>
    </row>
    <row r="283" spans="1:6" hidden="1" x14ac:dyDescent="0.25">
      <c r="A283" s="87" t="s">
        <v>15</v>
      </c>
      <c r="B283" s="105" t="s">
        <v>333</v>
      </c>
      <c r="C283" s="87" t="s">
        <v>43</v>
      </c>
      <c r="D283" s="96"/>
      <c r="E283" s="65"/>
      <c r="F283" s="104"/>
    </row>
    <row r="284" spans="1:6" hidden="1" x14ac:dyDescent="0.25">
      <c r="A284" s="87" t="s">
        <v>17</v>
      </c>
      <c r="B284" s="105" t="s">
        <v>331</v>
      </c>
      <c r="C284" s="87" t="s">
        <v>43</v>
      </c>
      <c r="D284" s="96"/>
      <c r="E284" s="65"/>
      <c r="F284" s="104"/>
    </row>
    <row r="285" spans="1:6" hidden="1" x14ac:dyDescent="0.25">
      <c r="A285" s="87" t="s">
        <v>19</v>
      </c>
      <c r="B285" s="105" t="s">
        <v>332</v>
      </c>
      <c r="C285" s="87" t="s">
        <v>43</v>
      </c>
      <c r="D285" s="96"/>
      <c r="E285" s="65"/>
      <c r="F285" s="104"/>
    </row>
    <row r="286" spans="1:6" ht="18.75" hidden="1" customHeight="1" x14ac:dyDescent="0.25">
      <c r="A286" s="87" t="s">
        <v>21</v>
      </c>
      <c r="B286" s="86" t="s">
        <v>181</v>
      </c>
      <c r="C286" s="87" t="s">
        <v>43</v>
      </c>
      <c r="D286" s="96"/>
      <c r="E286" s="65"/>
      <c r="F286" s="104"/>
    </row>
    <row r="287" spans="1:6" hidden="1" x14ac:dyDescent="0.25">
      <c r="A287" s="87"/>
      <c r="B287" s="106"/>
      <c r="C287" s="87"/>
      <c r="D287" s="96"/>
      <c r="E287" s="65"/>
      <c r="F287" s="107"/>
    </row>
    <row r="288" spans="1:6" ht="15.75" x14ac:dyDescent="0.25">
      <c r="A288" s="177" t="s">
        <v>25</v>
      </c>
      <c r="B288" s="178"/>
      <c r="C288" s="178"/>
      <c r="D288" s="178"/>
      <c r="E288" s="64"/>
      <c r="F288" s="66"/>
    </row>
    <row r="289" spans="1:6" x14ac:dyDescent="0.25">
      <c r="A289" s="175" t="s">
        <v>46</v>
      </c>
      <c r="B289" s="176"/>
      <c r="C289" s="176"/>
      <c r="D289" s="176"/>
      <c r="E289" s="115"/>
      <c r="F289" s="116"/>
    </row>
    <row r="290" spans="1:6" x14ac:dyDescent="0.25">
      <c r="A290" s="201"/>
      <c r="B290" s="201"/>
      <c r="C290" s="201"/>
      <c r="D290" s="201"/>
      <c r="E290" s="201"/>
      <c r="F290" s="201"/>
    </row>
    <row r="291" spans="1:6" ht="30" hidden="1" x14ac:dyDescent="0.25">
      <c r="A291" s="91"/>
      <c r="B291" s="87" t="s">
        <v>182</v>
      </c>
      <c r="C291" s="91"/>
      <c r="D291" s="91" t="s">
        <v>307</v>
      </c>
      <c r="E291" s="65"/>
      <c r="F291" s="91"/>
    </row>
    <row r="292" spans="1:6" hidden="1" x14ac:dyDescent="0.25">
      <c r="A292" s="168">
        <v>12</v>
      </c>
      <c r="B292" s="86" t="s">
        <v>149</v>
      </c>
      <c r="C292" s="168"/>
      <c r="D292" s="168"/>
      <c r="E292" s="169"/>
      <c r="F292" s="170"/>
    </row>
    <row r="293" spans="1:6" ht="60" hidden="1" x14ac:dyDescent="0.25">
      <c r="A293" s="168"/>
      <c r="B293" s="86" t="s">
        <v>225</v>
      </c>
      <c r="C293" s="168"/>
      <c r="D293" s="168"/>
      <c r="E293" s="169"/>
      <c r="F293" s="170"/>
    </row>
    <row r="294" spans="1:6" hidden="1" x14ac:dyDescent="0.25">
      <c r="A294" s="168">
        <v>12.2</v>
      </c>
      <c r="B294" s="86" t="s">
        <v>183</v>
      </c>
      <c r="C294" s="168" t="s">
        <v>40</v>
      </c>
      <c r="D294" s="171"/>
      <c r="E294" s="172"/>
      <c r="F294" s="173">
        <f>D294*E294</f>
        <v>0</v>
      </c>
    </row>
    <row r="295" spans="1:6" ht="45" hidden="1" x14ac:dyDescent="0.25">
      <c r="A295" s="168"/>
      <c r="B295" s="86" t="s">
        <v>184</v>
      </c>
      <c r="C295" s="168"/>
      <c r="D295" s="171"/>
      <c r="E295" s="172"/>
      <c r="F295" s="174"/>
    </row>
    <row r="296" spans="1:6" hidden="1" x14ac:dyDescent="0.25">
      <c r="A296" s="87">
        <v>12.3</v>
      </c>
      <c r="B296" s="86" t="s">
        <v>185</v>
      </c>
      <c r="C296" s="91"/>
      <c r="D296" s="96"/>
      <c r="E296" s="65"/>
      <c r="F296" s="91"/>
    </row>
    <row r="297" spans="1:6" hidden="1" x14ac:dyDescent="0.25">
      <c r="A297" s="87" t="s">
        <v>64</v>
      </c>
      <c r="B297" s="86" t="s">
        <v>186</v>
      </c>
      <c r="C297" s="87" t="s">
        <v>43</v>
      </c>
      <c r="D297" s="96"/>
      <c r="E297" s="65"/>
      <c r="F297" s="104">
        <f>D297*E297</f>
        <v>0</v>
      </c>
    </row>
    <row r="298" spans="1:6" ht="40.5" hidden="1" customHeight="1" x14ac:dyDescent="0.25">
      <c r="A298" s="168" t="s">
        <v>27</v>
      </c>
      <c r="B298" s="168"/>
      <c r="C298" s="168"/>
      <c r="D298" s="168"/>
      <c r="E298" s="65"/>
      <c r="F298" s="95" t="s">
        <v>284</v>
      </c>
    </row>
    <row r="299" spans="1:6" hidden="1" x14ac:dyDescent="0.25">
      <c r="A299" s="168" t="s">
        <v>46</v>
      </c>
      <c r="B299" s="168"/>
      <c r="C299" s="168"/>
      <c r="D299" s="168"/>
      <c r="E299" s="65"/>
      <c r="F299" s="91"/>
    </row>
    <row r="300" spans="1:6" ht="23.25" customHeight="1" x14ac:dyDescent="0.25">
      <c r="A300" s="128">
        <v>13</v>
      </c>
      <c r="B300" s="164" t="s">
        <v>283</v>
      </c>
      <c r="C300" s="165"/>
      <c r="D300" s="165"/>
      <c r="E300" s="165"/>
      <c r="F300" s="67"/>
    </row>
    <row r="301" spans="1:6" ht="42" customHeight="1" x14ac:dyDescent="0.25">
      <c r="A301" s="129">
        <v>14</v>
      </c>
      <c r="B301" s="166" t="s">
        <v>285</v>
      </c>
      <c r="C301" s="167"/>
      <c r="D301" s="167"/>
      <c r="E301" s="167"/>
      <c r="F301" s="130"/>
    </row>
  </sheetData>
  <mergeCells count="221">
    <mergeCell ref="A290:F290"/>
    <mergeCell ref="D2:D3"/>
    <mergeCell ref="E2:E3"/>
    <mergeCell ref="F2:F3"/>
    <mergeCell ref="A5:A11"/>
    <mergeCell ref="C5:C11"/>
    <mergeCell ref="D5:D11"/>
    <mergeCell ref="E5:E11"/>
    <mergeCell ref="F5:F11"/>
    <mergeCell ref="A2:A3"/>
    <mergeCell ref="C2:C3"/>
    <mergeCell ref="A12:A16"/>
    <mergeCell ref="C12:C16"/>
    <mergeCell ref="D12:D16"/>
    <mergeCell ref="E12:E16"/>
    <mergeCell ref="F12:F16"/>
    <mergeCell ref="A18:A20"/>
    <mergeCell ref="C18:C20"/>
    <mergeCell ref="D18:D20"/>
    <mergeCell ref="E18:E20"/>
    <mergeCell ref="F18:F20"/>
    <mergeCell ref="F26:F27"/>
    <mergeCell ref="A28:A29"/>
    <mergeCell ref="A30:A32"/>
    <mergeCell ref="C30:C32"/>
    <mergeCell ref="D30:D32"/>
    <mergeCell ref="E30:E32"/>
    <mergeCell ref="F30:F32"/>
    <mergeCell ref="A33:A34"/>
    <mergeCell ref="C33:C34"/>
    <mergeCell ref="D33:D34"/>
    <mergeCell ref="E33:E34"/>
    <mergeCell ref="F33:F34"/>
    <mergeCell ref="C28:C29"/>
    <mergeCell ref="D28:D29"/>
    <mergeCell ref="E28:E29"/>
    <mergeCell ref="F28:F29"/>
    <mergeCell ref="A24:D24"/>
    <mergeCell ref="A25:D25"/>
    <mergeCell ref="A26:A27"/>
    <mergeCell ref="C26:C27"/>
    <mergeCell ref="D26:D27"/>
    <mergeCell ref="E26:E27"/>
    <mergeCell ref="E35:E36"/>
    <mergeCell ref="F35:F36"/>
    <mergeCell ref="F39:F40"/>
    <mergeCell ref="A37:D37"/>
    <mergeCell ref="A38:D38"/>
    <mergeCell ref="A39:A40"/>
    <mergeCell ref="C39:C40"/>
    <mergeCell ref="D39:D40"/>
    <mergeCell ref="E39:E40"/>
    <mergeCell ref="A35:A36"/>
    <mergeCell ref="C35:C36"/>
    <mergeCell ref="D35:D36"/>
    <mergeCell ref="A41:A44"/>
    <mergeCell ref="C41:C44"/>
    <mergeCell ref="D41:D44"/>
    <mergeCell ref="E41:E44"/>
    <mergeCell ref="F41:F44"/>
    <mergeCell ref="A75:A76"/>
    <mergeCell ref="C75:C76"/>
    <mergeCell ref="D75:D76"/>
    <mergeCell ref="E75:E76"/>
    <mergeCell ref="F75:F76"/>
    <mergeCell ref="A46:A47"/>
    <mergeCell ref="C46:C47"/>
    <mergeCell ref="D46:D47"/>
    <mergeCell ref="E46:E47"/>
    <mergeCell ref="F46:F47"/>
    <mergeCell ref="A49:A51"/>
    <mergeCell ref="C49:C51"/>
    <mergeCell ref="D49:D51"/>
    <mergeCell ref="E49:E51"/>
    <mergeCell ref="F49:F51"/>
    <mergeCell ref="A101:A102"/>
    <mergeCell ref="C101:C102"/>
    <mergeCell ref="D101:D102"/>
    <mergeCell ref="E101:E102"/>
    <mergeCell ref="F101:F102"/>
    <mergeCell ref="A88:A89"/>
    <mergeCell ref="C88:C89"/>
    <mergeCell ref="D88:D89"/>
    <mergeCell ref="E88:E89"/>
    <mergeCell ref="F88:F89"/>
    <mergeCell ref="A109:D109"/>
    <mergeCell ref="A110:A111"/>
    <mergeCell ref="C110:C111"/>
    <mergeCell ref="D110:D111"/>
    <mergeCell ref="E110:E111"/>
    <mergeCell ref="F110:F111"/>
    <mergeCell ref="A105:A106"/>
    <mergeCell ref="C105:C106"/>
    <mergeCell ref="D105:D106"/>
    <mergeCell ref="E105:E106"/>
    <mergeCell ref="F105:F106"/>
    <mergeCell ref="A108:D108"/>
    <mergeCell ref="F130:F131"/>
    <mergeCell ref="A133:A134"/>
    <mergeCell ref="C133:C134"/>
    <mergeCell ref="D133:D134"/>
    <mergeCell ref="E133:E134"/>
    <mergeCell ref="F133:F134"/>
    <mergeCell ref="A112:A119"/>
    <mergeCell ref="C112:C119"/>
    <mergeCell ref="D112:D119"/>
    <mergeCell ref="E112:E119"/>
    <mergeCell ref="F112:F119"/>
    <mergeCell ref="A126:A127"/>
    <mergeCell ref="C126:C127"/>
    <mergeCell ref="D126:D127"/>
    <mergeCell ref="E126:E127"/>
    <mergeCell ref="F126:F127"/>
    <mergeCell ref="A136:D136"/>
    <mergeCell ref="A137:D137"/>
    <mergeCell ref="A138:A139"/>
    <mergeCell ref="C138:C139"/>
    <mergeCell ref="D138:D139"/>
    <mergeCell ref="E138:E139"/>
    <mergeCell ref="A130:A131"/>
    <mergeCell ref="C130:C131"/>
    <mergeCell ref="D130:D131"/>
    <mergeCell ref="E130:E131"/>
    <mergeCell ref="F149:F155"/>
    <mergeCell ref="A146:D146"/>
    <mergeCell ref="A147:D147"/>
    <mergeCell ref="A149:A155"/>
    <mergeCell ref="C149:C155"/>
    <mergeCell ref="D149:D155"/>
    <mergeCell ref="E149:E155"/>
    <mergeCell ref="F138:F139"/>
    <mergeCell ref="A140:A141"/>
    <mergeCell ref="C140:C141"/>
    <mergeCell ref="D140:D141"/>
    <mergeCell ref="E140:E141"/>
    <mergeCell ref="F140:F141"/>
    <mergeCell ref="F163:F168"/>
    <mergeCell ref="A175:A177"/>
    <mergeCell ref="C175:C177"/>
    <mergeCell ref="D175:D177"/>
    <mergeCell ref="E175:E177"/>
    <mergeCell ref="F175:F177"/>
    <mergeCell ref="A160:D160"/>
    <mergeCell ref="A161:D161"/>
    <mergeCell ref="A163:A168"/>
    <mergeCell ref="C163:C168"/>
    <mergeCell ref="D163:D168"/>
    <mergeCell ref="E163:E168"/>
    <mergeCell ref="F181:F182"/>
    <mergeCell ref="A183:A186"/>
    <mergeCell ref="C183:C186"/>
    <mergeCell ref="D183:D186"/>
    <mergeCell ref="E183:E186"/>
    <mergeCell ref="F183:F186"/>
    <mergeCell ref="A179:D179"/>
    <mergeCell ref="A180:D180"/>
    <mergeCell ref="A181:A182"/>
    <mergeCell ref="C181:C182"/>
    <mergeCell ref="D181:D182"/>
    <mergeCell ref="E181:E182"/>
    <mergeCell ref="A214:D214"/>
    <mergeCell ref="A215:A216"/>
    <mergeCell ref="C215:C216"/>
    <mergeCell ref="D215:D216"/>
    <mergeCell ref="E215:E216"/>
    <mergeCell ref="F215:F216"/>
    <mergeCell ref="A213:D213"/>
    <mergeCell ref="F195:F196"/>
    <mergeCell ref="A193:D193"/>
    <mergeCell ref="A194:D194"/>
    <mergeCell ref="A195:A196"/>
    <mergeCell ref="C195:C196"/>
    <mergeCell ref="D195:D196"/>
    <mergeCell ref="E195:E196"/>
    <mergeCell ref="C197:C199"/>
    <mergeCell ref="D197:D199"/>
    <mergeCell ref="E197:E199"/>
    <mergeCell ref="F197:F199"/>
    <mergeCell ref="A197:A199"/>
    <mergeCell ref="A205:A206"/>
    <mergeCell ref="A237:D237"/>
    <mergeCell ref="A217:A218"/>
    <mergeCell ref="C217:C218"/>
    <mergeCell ref="D217:D218"/>
    <mergeCell ref="E217:E218"/>
    <mergeCell ref="F217:F218"/>
    <mergeCell ref="A224:A230"/>
    <mergeCell ref="C224:C230"/>
    <mergeCell ref="D224:D230"/>
    <mergeCell ref="E224:E230"/>
    <mergeCell ref="F224:F230"/>
    <mergeCell ref="A289:D289"/>
    <mergeCell ref="A288:D288"/>
    <mergeCell ref="A248:A249"/>
    <mergeCell ref="C248:C249"/>
    <mergeCell ref="D248:D249"/>
    <mergeCell ref="E248:E249"/>
    <mergeCell ref="F248:F249"/>
    <mergeCell ref="A238:D238"/>
    <mergeCell ref="A239:A240"/>
    <mergeCell ref="C239:C240"/>
    <mergeCell ref="E239:E240"/>
    <mergeCell ref="F239:F240"/>
    <mergeCell ref="C241:C245"/>
    <mergeCell ref="D241:D245"/>
    <mergeCell ref="E241:E245"/>
    <mergeCell ref="F241:F245"/>
    <mergeCell ref="B300:E300"/>
    <mergeCell ref="B301:E301"/>
    <mergeCell ref="A298:D298"/>
    <mergeCell ref="A299:D299"/>
    <mergeCell ref="A292:A293"/>
    <mergeCell ref="C292:C293"/>
    <mergeCell ref="D292:D293"/>
    <mergeCell ref="E292:E293"/>
    <mergeCell ref="F292:F293"/>
    <mergeCell ref="A294:A295"/>
    <mergeCell ref="C294:C295"/>
    <mergeCell ref="D294:D295"/>
    <mergeCell ref="E294:E295"/>
    <mergeCell ref="F294:F295"/>
  </mergeCells>
  <phoneticPr fontId="13" type="noConversion"/>
  <pageMargins left="0.7" right="0.7" top="0.75" bottom="0.75" header="0.3" footer="0.3"/>
  <pageSetup paperSize="9" scale="86" fitToHeight="0" orientation="portrait" r:id="rId1"/>
  <rowBreaks count="11" manualBreakCount="11">
    <brk id="44" max="5" man="1"/>
    <brk id="74" max="5" man="1"/>
    <brk id="109" max="5" man="1"/>
    <brk id="124" max="5" man="1"/>
    <brk id="137" max="5" man="1"/>
    <brk id="147" max="5" man="1"/>
    <brk id="161" max="5" man="1"/>
    <brk id="180" max="5" man="1"/>
    <brk id="203" max="5" man="1"/>
    <brk id="223" max="5" man="1"/>
    <brk id="249"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934"/>
  <sheetViews>
    <sheetView topLeftCell="A61" zoomScale="85" zoomScaleNormal="85" workbookViewId="0">
      <selection activeCell="N68" sqref="N68"/>
    </sheetView>
  </sheetViews>
  <sheetFormatPr defaultRowHeight="15" x14ac:dyDescent="0.25"/>
  <cols>
    <col min="2" max="2" width="35" customWidth="1"/>
  </cols>
  <sheetData>
    <row r="1" spans="1:12" ht="24.75" customHeight="1" x14ac:dyDescent="0.25">
      <c r="A1" s="215" t="s">
        <v>289</v>
      </c>
      <c r="B1" s="216"/>
      <c r="C1" s="216"/>
      <c r="D1" s="216"/>
      <c r="E1" s="216"/>
      <c r="F1" s="216"/>
      <c r="G1" s="216"/>
      <c r="H1" s="216"/>
      <c r="I1" s="216"/>
      <c r="J1" s="217"/>
    </row>
    <row r="2" spans="1:12" ht="24" customHeight="1" x14ac:dyDescent="0.25">
      <c r="A2" s="3" t="s">
        <v>2</v>
      </c>
      <c r="B2" s="4" t="s">
        <v>226</v>
      </c>
      <c r="C2" s="208" t="s">
        <v>227</v>
      </c>
      <c r="D2" s="209"/>
      <c r="E2" s="210"/>
      <c r="F2" s="4" t="s">
        <v>228</v>
      </c>
      <c r="G2" s="5" t="s">
        <v>229</v>
      </c>
      <c r="H2" s="5" t="s">
        <v>230</v>
      </c>
      <c r="I2" s="6" t="s">
        <v>32</v>
      </c>
      <c r="J2" s="5" t="s">
        <v>231</v>
      </c>
    </row>
    <row r="3" spans="1:12" ht="24.95" customHeight="1" x14ac:dyDescent="0.25">
      <c r="A3" s="7">
        <v>1</v>
      </c>
      <c r="B3" s="55" t="s">
        <v>242</v>
      </c>
      <c r="C3" s="9"/>
      <c r="D3" s="9"/>
      <c r="E3" s="9"/>
      <c r="F3" s="10"/>
      <c r="G3" s="10"/>
      <c r="H3" s="10"/>
      <c r="I3" s="10"/>
      <c r="J3" s="11"/>
    </row>
    <row r="4" spans="1:12" ht="24.95" customHeight="1" x14ac:dyDescent="0.25">
      <c r="A4" s="7"/>
      <c r="B4" s="8" t="s">
        <v>386</v>
      </c>
      <c r="C4" s="9">
        <v>1</v>
      </c>
      <c r="D4" s="9" t="s">
        <v>232</v>
      </c>
      <c r="E4" s="9">
        <v>1</v>
      </c>
      <c r="F4" s="10">
        <v>39.130000000000003</v>
      </c>
      <c r="G4" s="10">
        <v>0.25</v>
      </c>
      <c r="H4" s="10">
        <v>0.65</v>
      </c>
      <c r="I4" s="10">
        <f t="shared" ref="I4" si="0">C4*E4*F4*G4*H4</f>
        <v>6.3586250000000009</v>
      </c>
      <c r="J4" s="11"/>
    </row>
    <row r="5" spans="1:12" ht="24.95" customHeight="1" x14ac:dyDescent="0.25">
      <c r="A5" s="12"/>
      <c r="B5" s="8" t="s">
        <v>233</v>
      </c>
      <c r="C5" s="12"/>
      <c r="D5" s="12"/>
      <c r="E5" s="12"/>
      <c r="F5" s="12"/>
      <c r="G5" s="12"/>
      <c r="H5" s="12"/>
      <c r="I5" s="54">
        <f>SUM(I4:I4)</f>
        <v>6.3586250000000009</v>
      </c>
      <c r="J5" s="7" t="s">
        <v>234</v>
      </c>
    </row>
    <row r="6" spans="1:12" ht="24.95" customHeight="1" x14ac:dyDescent="0.25">
      <c r="A6" s="7">
        <v>3</v>
      </c>
      <c r="B6" s="55" t="s">
        <v>243</v>
      </c>
      <c r="C6" s="9"/>
      <c r="D6" s="9"/>
      <c r="E6" s="9"/>
      <c r="F6" s="10"/>
      <c r="G6" s="10"/>
      <c r="H6" s="10"/>
      <c r="I6" s="10"/>
      <c r="J6" s="11"/>
    </row>
    <row r="7" spans="1:12" ht="24.95" customHeight="1" x14ac:dyDescent="0.25">
      <c r="A7" s="7"/>
      <c r="B7" s="8" t="s">
        <v>386</v>
      </c>
      <c r="C7" s="9"/>
      <c r="D7" s="9"/>
      <c r="E7" s="9"/>
      <c r="F7" s="10"/>
      <c r="G7" s="10"/>
      <c r="H7" s="10"/>
      <c r="I7" s="10"/>
      <c r="J7" s="11"/>
    </row>
    <row r="8" spans="1:12" ht="24.95" customHeight="1" x14ac:dyDescent="0.25">
      <c r="A8" s="12"/>
      <c r="B8" s="8" t="s">
        <v>233</v>
      </c>
      <c r="C8" s="12"/>
      <c r="D8" s="12"/>
      <c r="E8" s="12"/>
      <c r="F8" s="17"/>
      <c r="G8" s="12"/>
      <c r="H8" s="12"/>
      <c r="I8" s="54">
        <f>SUM(I7:I7)</f>
        <v>0</v>
      </c>
      <c r="J8" s="7" t="s">
        <v>234</v>
      </c>
      <c r="L8" s="68">
        <f>I5+I8</f>
        <v>6.3586250000000009</v>
      </c>
    </row>
    <row r="9" spans="1:12" ht="24.95" customHeight="1" x14ac:dyDescent="0.25">
      <c r="A9" s="7">
        <v>1</v>
      </c>
      <c r="B9" s="55" t="s">
        <v>244</v>
      </c>
      <c r="C9" s="9"/>
      <c r="D9" s="9"/>
      <c r="E9" s="9"/>
      <c r="F9" s="10"/>
      <c r="G9" s="10"/>
      <c r="H9" s="10"/>
      <c r="I9" s="10"/>
      <c r="J9" s="11"/>
    </row>
    <row r="10" spans="1:12" ht="24.95" customHeight="1" x14ac:dyDescent="0.25">
      <c r="A10" s="7"/>
      <c r="B10" s="8"/>
      <c r="C10" s="9"/>
      <c r="D10" s="9"/>
      <c r="E10" s="9"/>
      <c r="F10" s="10"/>
      <c r="G10" s="10"/>
      <c r="H10" s="10"/>
      <c r="I10" s="10">
        <f>I5</f>
        <v>6.3586250000000009</v>
      </c>
      <c r="J10" s="11"/>
    </row>
    <row r="11" spans="1:12" ht="24.95" customHeight="1" x14ac:dyDescent="0.25">
      <c r="A11" s="7"/>
      <c r="B11" s="8"/>
      <c r="C11" s="9"/>
      <c r="D11" s="9"/>
      <c r="E11" s="9"/>
      <c r="F11" s="10"/>
      <c r="G11" s="10"/>
      <c r="H11" s="10"/>
      <c r="I11" s="10">
        <f>I8</f>
        <v>0</v>
      </c>
      <c r="J11" s="11"/>
    </row>
    <row r="12" spans="1:12" ht="24.95" customHeight="1" x14ac:dyDescent="0.25">
      <c r="A12" s="7"/>
      <c r="B12" s="8"/>
      <c r="C12" s="9"/>
      <c r="D12" s="9"/>
      <c r="E12" s="9"/>
      <c r="F12" s="10"/>
      <c r="G12" s="10"/>
      <c r="H12" s="10"/>
      <c r="I12" s="10">
        <f>-I22</f>
        <v>-2.4456250000000002</v>
      </c>
      <c r="J12" s="11"/>
    </row>
    <row r="13" spans="1:12" ht="24.95" customHeight="1" x14ac:dyDescent="0.25">
      <c r="A13" s="12"/>
      <c r="B13" s="8" t="s">
        <v>233</v>
      </c>
      <c r="C13" s="12"/>
      <c r="D13" s="12"/>
      <c r="E13" s="12"/>
      <c r="F13" s="12"/>
      <c r="G13" s="12"/>
      <c r="H13" s="12"/>
      <c r="I13" s="54">
        <f>SUM(I10:I12)</f>
        <v>3.9130000000000007</v>
      </c>
      <c r="J13" s="7" t="s">
        <v>234</v>
      </c>
    </row>
    <row r="14" spans="1:12" ht="24.95" customHeight="1" x14ac:dyDescent="0.25">
      <c r="A14" s="7">
        <v>1</v>
      </c>
      <c r="B14" s="55" t="s">
        <v>306</v>
      </c>
      <c r="C14" s="9"/>
      <c r="D14" s="9"/>
      <c r="E14" s="9"/>
      <c r="F14" s="10"/>
      <c r="G14" s="10"/>
      <c r="H14" s="10"/>
      <c r="I14" s="10"/>
      <c r="J14" s="11"/>
    </row>
    <row r="15" spans="1:12" ht="24.95" customHeight="1" x14ac:dyDescent="0.25">
      <c r="A15" s="7"/>
      <c r="B15" s="8" t="s">
        <v>386</v>
      </c>
      <c r="C15" s="9">
        <v>1</v>
      </c>
      <c r="D15" s="9" t="s">
        <v>232</v>
      </c>
      <c r="E15" s="9">
        <v>1</v>
      </c>
      <c r="F15" s="10">
        <v>39.130000000000003</v>
      </c>
      <c r="G15" s="10">
        <v>0.25</v>
      </c>
      <c r="H15" s="10">
        <v>0.05</v>
      </c>
      <c r="I15" s="10">
        <f t="shared" ref="I15" si="1">C15*E15*F15*G15*H15</f>
        <v>0.48912500000000003</v>
      </c>
      <c r="J15" s="11"/>
    </row>
    <row r="16" spans="1:12" ht="24.95" customHeight="1" x14ac:dyDescent="0.25">
      <c r="A16" s="12"/>
      <c r="B16" s="8" t="s">
        <v>233</v>
      </c>
      <c r="C16" s="12"/>
      <c r="D16" s="12"/>
      <c r="E16" s="12"/>
      <c r="F16" s="12"/>
      <c r="G16" s="12"/>
      <c r="H16" s="12"/>
      <c r="I16" s="54">
        <f>SUM(I15:I15)</f>
        <v>0.48912500000000003</v>
      </c>
      <c r="J16" s="7" t="s">
        <v>234</v>
      </c>
    </row>
    <row r="17" spans="1:12" ht="24.95" customHeight="1" x14ac:dyDescent="0.25">
      <c r="A17" s="7">
        <v>3</v>
      </c>
      <c r="B17" s="55" t="s">
        <v>243</v>
      </c>
      <c r="C17" s="9"/>
      <c r="D17" s="9"/>
      <c r="E17" s="9"/>
      <c r="F17" s="10"/>
      <c r="G17" s="10"/>
      <c r="H17" s="10"/>
      <c r="I17" s="10"/>
      <c r="J17" s="11"/>
    </row>
    <row r="18" spans="1:12" ht="24.95" customHeight="1" x14ac:dyDescent="0.25">
      <c r="A18" s="7"/>
      <c r="B18" s="8"/>
      <c r="C18" s="9"/>
      <c r="D18" s="9"/>
      <c r="E18" s="9"/>
      <c r="F18" s="10"/>
      <c r="G18" s="10"/>
      <c r="H18" s="10"/>
      <c r="I18" s="10"/>
      <c r="J18" s="11"/>
    </row>
    <row r="19" spans="1:12" ht="24.95" customHeight="1" x14ac:dyDescent="0.25">
      <c r="A19" s="12"/>
      <c r="B19" s="8" t="s">
        <v>233</v>
      </c>
      <c r="C19" s="12"/>
      <c r="D19" s="12"/>
      <c r="E19" s="12"/>
      <c r="F19" s="17"/>
      <c r="G19" s="12"/>
      <c r="H19" s="12"/>
      <c r="I19" s="54">
        <f>SUM(I18:I18)</f>
        <v>0</v>
      </c>
      <c r="J19" s="7" t="s">
        <v>234</v>
      </c>
      <c r="L19" s="68">
        <f>I16+I19</f>
        <v>0.48912500000000003</v>
      </c>
    </row>
    <row r="20" spans="1:12" ht="24.95" customHeight="1" x14ac:dyDescent="0.25">
      <c r="A20" s="7">
        <v>2</v>
      </c>
      <c r="B20" s="55" t="s">
        <v>240</v>
      </c>
      <c r="C20" s="9"/>
      <c r="D20" s="9"/>
      <c r="E20" s="9"/>
      <c r="F20" s="10"/>
      <c r="G20" s="10"/>
      <c r="H20" s="10"/>
      <c r="I20" s="10"/>
      <c r="J20" s="11"/>
    </row>
    <row r="21" spans="1:12" ht="24.95" customHeight="1" x14ac:dyDescent="0.25">
      <c r="A21" s="7"/>
      <c r="B21" s="8" t="s">
        <v>386</v>
      </c>
      <c r="C21" s="9">
        <v>1</v>
      </c>
      <c r="D21" s="9" t="s">
        <v>232</v>
      </c>
      <c r="E21" s="9">
        <v>1</v>
      </c>
      <c r="F21" s="10">
        <v>39.130000000000003</v>
      </c>
      <c r="G21" s="10">
        <v>0.25</v>
      </c>
      <c r="H21" s="10">
        <v>0.25</v>
      </c>
      <c r="I21" s="10">
        <f t="shared" ref="I21" si="2">C21*E21*F21*G21*H21</f>
        <v>2.4456250000000002</v>
      </c>
      <c r="J21" s="11"/>
    </row>
    <row r="22" spans="1:12" ht="24.95" customHeight="1" x14ac:dyDescent="0.25">
      <c r="A22" s="12"/>
      <c r="B22" s="8" t="s">
        <v>233</v>
      </c>
      <c r="C22" s="12"/>
      <c r="D22" s="12"/>
      <c r="E22" s="12"/>
      <c r="F22" s="12"/>
      <c r="G22" s="12"/>
      <c r="H22" s="12"/>
      <c r="I22" s="54">
        <f>SUM(I21:I21)</f>
        <v>2.4456250000000002</v>
      </c>
      <c r="J22" s="7" t="s">
        <v>234</v>
      </c>
    </row>
    <row r="23" spans="1:12" ht="24.95" customHeight="1" x14ac:dyDescent="0.25">
      <c r="A23" s="14"/>
      <c r="B23" s="15"/>
      <c r="C23" s="11"/>
      <c r="D23" s="11"/>
      <c r="E23" s="11"/>
      <c r="F23" s="11"/>
      <c r="G23" s="11"/>
      <c r="H23" s="11"/>
      <c r="I23" s="16"/>
      <c r="J23" s="11"/>
    </row>
    <row r="24" spans="1:12" ht="24.95" customHeight="1" x14ac:dyDescent="0.25">
      <c r="A24" s="7">
        <v>3</v>
      </c>
      <c r="B24" s="55" t="s">
        <v>235</v>
      </c>
      <c r="C24" s="9"/>
      <c r="D24" s="9"/>
      <c r="E24" s="9"/>
      <c r="F24" s="10"/>
      <c r="G24" s="10"/>
      <c r="H24" s="10"/>
      <c r="I24" s="10"/>
      <c r="J24" s="11"/>
    </row>
    <row r="25" spans="1:12" ht="24.95" customHeight="1" x14ac:dyDescent="0.25">
      <c r="A25" s="7"/>
      <c r="B25" s="8"/>
      <c r="C25" s="9"/>
      <c r="D25" s="9"/>
      <c r="E25" s="9"/>
      <c r="F25" s="10"/>
      <c r="G25" s="10"/>
      <c r="H25" s="10"/>
      <c r="I25" s="10"/>
      <c r="J25" s="11"/>
    </row>
    <row r="26" spans="1:12" ht="24.95" customHeight="1" x14ac:dyDescent="0.25">
      <c r="A26" s="12"/>
      <c r="B26" s="8" t="s">
        <v>233</v>
      </c>
      <c r="C26" s="12"/>
      <c r="D26" s="12"/>
      <c r="E26" s="12"/>
      <c r="F26" s="12"/>
      <c r="G26" s="12"/>
      <c r="H26" s="12"/>
      <c r="I26" s="54">
        <f>SUM(I25:I25)</f>
        <v>0</v>
      </c>
      <c r="J26" s="7" t="s">
        <v>234</v>
      </c>
    </row>
    <row r="27" spans="1:12" ht="24.95" customHeight="1" x14ac:dyDescent="0.25">
      <c r="A27" s="7"/>
      <c r="B27" s="8"/>
      <c r="C27" s="9"/>
      <c r="D27" s="9"/>
      <c r="E27" s="9"/>
      <c r="F27" s="10"/>
      <c r="G27" s="10"/>
      <c r="H27" s="10"/>
      <c r="I27" s="10"/>
      <c r="J27" s="11"/>
    </row>
    <row r="28" spans="1:12" ht="24.95" customHeight="1" x14ac:dyDescent="0.25">
      <c r="A28" s="7">
        <v>4</v>
      </c>
      <c r="B28" s="55" t="s">
        <v>236</v>
      </c>
      <c r="C28" s="9"/>
      <c r="D28" s="9"/>
      <c r="E28" s="9"/>
      <c r="F28" s="10"/>
      <c r="G28" s="10"/>
      <c r="H28" s="10"/>
      <c r="I28" s="10"/>
      <c r="J28" s="11"/>
    </row>
    <row r="29" spans="1:12" ht="24.95" customHeight="1" x14ac:dyDescent="0.25">
      <c r="A29" s="7"/>
      <c r="B29" s="8" t="s">
        <v>237</v>
      </c>
      <c r="C29" s="9">
        <v>1</v>
      </c>
      <c r="D29" s="9" t="s">
        <v>232</v>
      </c>
      <c r="E29" s="9">
        <v>8</v>
      </c>
      <c r="F29" s="10">
        <v>0.15</v>
      </c>
      <c r="G29" s="10">
        <v>0.15</v>
      </c>
      <c r="H29" s="10">
        <v>0.4</v>
      </c>
      <c r="I29" s="10">
        <f t="shared" ref="I29" si="3">C29*E29*F29*G29*H29</f>
        <v>7.1999999999999995E-2</v>
      </c>
      <c r="J29" s="11"/>
    </row>
    <row r="30" spans="1:12" ht="24.95" customHeight="1" x14ac:dyDescent="0.25">
      <c r="A30" s="12"/>
      <c r="B30" s="8" t="s">
        <v>233</v>
      </c>
      <c r="C30" s="12"/>
      <c r="D30" s="12"/>
      <c r="E30" s="12"/>
      <c r="F30" s="12"/>
      <c r="G30" s="12"/>
      <c r="H30" s="12"/>
      <c r="I30" s="54">
        <f>SUM(I29:I29)</f>
        <v>7.1999999999999995E-2</v>
      </c>
      <c r="J30" s="7" t="s">
        <v>234</v>
      </c>
    </row>
    <row r="31" spans="1:12" ht="24.95" customHeight="1" x14ac:dyDescent="0.25">
      <c r="A31" s="14"/>
      <c r="B31" s="15"/>
      <c r="C31" s="11"/>
      <c r="D31" s="11"/>
      <c r="E31" s="11"/>
      <c r="F31" s="11"/>
      <c r="G31" s="11"/>
      <c r="H31" s="11"/>
      <c r="I31" s="16"/>
      <c r="J31" s="11"/>
    </row>
    <row r="32" spans="1:12" ht="24.95" customHeight="1" x14ac:dyDescent="0.25">
      <c r="A32" s="7">
        <v>5</v>
      </c>
      <c r="B32" s="55" t="s">
        <v>363</v>
      </c>
      <c r="C32" s="9"/>
      <c r="D32" s="9"/>
      <c r="E32" s="9"/>
      <c r="F32" s="10"/>
      <c r="G32" s="10"/>
      <c r="H32" s="10"/>
      <c r="I32" s="10"/>
      <c r="J32" s="11"/>
    </row>
    <row r="33" spans="1:15" ht="24.95" customHeight="1" x14ac:dyDescent="0.25">
      <c r="A33" s="7"/>
      <c r="B33" s="8"/>
      <c r="C33" s="9">
        <v>1</v>
      </c>
      <c r="D33" s="9" t="s">
        <v>232</v>
      </c>
      <c r="E33" s="9">
        <v>1</v>
      </c>
      <c r="F33" s="10">
        <v>9.75</v>
      </c>
      <c r="G33" s="10">
        <v>4</v>
      </c>
      <c r="H33" s="10">
        <v>0.15</v>
      </c>
      <c r="I33" s="10">
        <f>C33*E33*F33*G33*H33</f>
        <v>5.85</v>
      </c>
      <c r="J33" s="11"/>
      <c r="M33">
        <f>F33*G33</f>
        <v>39</v>
      </c>
      <c r="O33">
        <f>C33*E33*F33*G33</f>
        <v>39</v>
      </c>
    </row>
    <row r="34" spans="1:15" ht="24.95" customHeight="1" x14ac:dyDescent="0.25">
      <c r="A34" s="12"/>
      <c r="B34" s="8" t="s">
        <v>233</v>
      </c>
      <c r="C34" s="12"/>
      <c r="D34" s="12"/>
      <c r="E34" s="12"/>
      <c r="F34" s="12"/>
      <c r="G34" s="12"/>
      <c r="H34" s="12"/>
      <c r="I34" s="54">
        <f>SUM(I33:I33)</f>
        <v>5.85</v>
      </c>
      <c r="J34" s="7" t="s">
        <v>234</v>
      </c>
      <c r="O34">
        <f>SUM(O33:O33)</f>
        <v>39</v>
      </c>
    </row>
    <row r="35" spans="1:15" ht="24.95" customHeight="1" x14ac:dyDescent="0.25">
      <c r="A35" s="12"/>
      <c r="B35" s="12"/>
      <c r="C35" s="12"/>
      <c r="D35" s="12"/>
      <c r="E35" s="12"/>
      <c r="F35" s="12"/>
      <c r="G35" s="12"/>
      <c r="H35" s="12"/>
      <c r="I35" s="18"/>
      <c r="J35" s="11"/>
      <c r="M35">
        <f>F33*G33</f>
        <v>39</v>
      </c>
    </row>
    <row r="36" spans="1:15" ht="24.95" customHeight="1" x14ac:dyDescent="0.25">
      <c r="A36" s="7">
        <v>4</v>
      </c>
      <c r="B36" s="55" t="s">
        <v>236</v>
      </c>
      <c r="C36" s="9"/>
      <c r="D36" s="9"/>
      <c r="E36" s="9"/>
      <c r="F36" s="10"/>
      <c r="G36" s="10"/>
      <c r="H36" s="10"/>
      <c r="I36" s="10"/>
      <c r="J36" s="11"/>
    </row>
    <row r="37" spans="1:15" ht="24.95" customHeight="1" x14ac:dyDescent="0.25">
      <c r="A37" s="7"/>
      <c r="B37" s="8" t="s">
        <v>237</v>
      </c>
      <c r="C37" s="9">
        <v>1</v>
      </c>
      <c r="D37" s="9" t="s">
        <v>232</v>
      </c>
      <c r="E37" s="9">
        <v>8</v>
      </c>
      <c r="F37" s="10">
        <v>0.15</v>
      </c>
      <c r="G37" s="10">
        <v>0.15</v>
      </c>
      <c r="H37" s="10">
        <v>3</v>
      </c>
      <c r="I37" s="10">
        <f t="shared" ref="I37" si="4">C37*E37*F37*G37*H37</f>
        <v>0.54</v>
      </c>
      <c r="J37" s="11"/>
    </row>
    <row r="38" spans="1:15" ht="24.95" customHeight="1" x14ac:dyDescent="0.25">
      <c r="A38" s="12"/>
      <c r="B38" s="55" t="s">
        <v>233</v>
      </c>
      <c r="C38" s="12"/>
      <c r="D38" s="12"/>
      <c r="E38" s="12"/>
      <c r="F38" s="12"/>
      <c r="G38" s="12"/>
      <c r="H38" s="12"/>
      <c r="I38" s="54">
        <f>SUM(I37:I37)</f>
        <v>0.54</v>
      </c>
      <c r="J38" s="7" t="s">
        <v>234</v>
      </c>
    </row>
    <row r="39" spans="1:15" ht="24.95" customHeight="1" x14ac:dyDescent="0.25">
      <c r="A39" s="11"/>
      <c r="B39" s="11"/>
      <c r="C39" s="11"/>
      <c r="D39" s="11"/>
      <c r="E39" s="11"/>
      <c r="F39" s="11"/>
      <c r="G39" s="11"/>
      <c r="H39" s="11"/>
      <c r="I39" s="16"/>
      <c r="J39" s="11"/>
    </row>
    <row r="40" spans="1:15" ht="24.95" customHeight="1" x14ac:dyDescent="0.25">
      <c r="A40" s="12"/>
      <c r="B40" s="8"/>
      <c r="C40" s="12"/>
      <c r="D40" s="12"/>
      <c r="E40" s="12"/>
      <c r="F40" s="12"/>
      <c r="G40" s="12"/>
      <c r="H40" s="12"/>
      <c r="I40" s="54"/>
      <c r="J40" s="7"/>
    </row>
    <row r="41" spans="1:15" ht="24.95" customHeight="1" x14ac:dyDescent="0.25">
      <c r="A41" s="7">
        <v>8</v>
      </c>
      <c r="B41" s="55" t="s">
        <v>245</v>
      </c>
      <c r="C41" s="11"/>
      <c r="D41" s="11"/>
      <c r="E41" s="11"/>
      <c r="F41" s="11"/>
      <c r="G41" s="11"/>
      <c r="H41" s="11"/>
      <c r="I41" s="16"/>
      <c r="J41" s="11"/>
    </row>
    <row r="42" spans="1:15" ht="24.95" customHeight="1" x14ac:dyDescent="0.25">
      <c r="A42" s="7"/>
      <c r="B42" s="12" t="s">
        <v>256</v>
      </c>
      <c r="C42" s="9">
        <v>1</v>
      </c>
      <c r="D42" s="9" t="s">
        <v>232</v>
      </c>
      <c r="E42" s="9">
        <v>1</v>
      </c>
      <c r="F42" s="10">
        <v>30</v>
      </c>
      <c r="G42" s="10">
        <v>0.15</v>
      </c>
      <c r="H42" s="10">
        <v>0.35</v>
      </c>
      <c r="I42" s="10">
        <f>C42*E42*F42*G42*H42</f>
        <v>1.575</v>
      </c>
      <c r="J42" s="11"/>
    </row>
    <row r="43" spans="1:15" ht="24.95" customHeight="1" x14ac:dyDescent="0.25">
      <c r="A43" s="12"/>
      <c r="B43" s="8" t="s">
        <v>233</v>
      </c>
      <c r="C43" s="12"/>
      <c r="D43" s="12"/>
      <c r="E43" s="12"/>
      <c r="F43" s="17"/>
      <c r="G43" s="12"/>
      <c r="H43" s="12"/>
      <c r="I43" s="54">
        <f>SUM(I42:I42)</f>
        <v>1.575</v>
      </c>
      <c r="J43" s="7" t="s">
        <v>234</v>
      </c>
    </row>
    <row r="44" spans="1:15" ht="24.95" customHeight="1" x14ac:dyDescent="0.25">
      <c r="A44" s="7">
        <v>8</v>
      </c>
      <c r="B44" s="55" t="s">
        <v>336</v>
      </c>
      <c r="C44" s="11"/>
      <c r="D44" s="11"/>
      <c r="E44" s="11"/>
      <c r="F44" s="11"/>
      <c r="G44" s="11"/>
      <c r="H44" s="11"/>
      <c r="I44" s="16"/>
      <c r="J44" s="11"/>
    </row>
    <row r="45" spans="1:15" ht="24.95" customHeight="1" x14ac:dyDescent="0.25">
      <c r="A45" s="7"/>
      <c r="B45" s="12"/>
      <c r="C45" s="9">
        <v>1</v>
      </c>
      <c r="D45" s="9" t="s">
        <v>232</v>
      </c>
      <c r="E45" s="9">
        <v>2</v>
      </c>
      <c r="F45" s="10">
        <v>1.8</v>
      </c>
      <c r="G45" s="10">
        <v>5</v>
      </c>
      <c r="H45" s="10">
        <v>0.13</v>
      </c>
      <c r="I45" s="10">
        <f>C45*E45*F45*G45*H45</f>
        <v>2.34</v>
      </c>
      <c r="J45" s="11"/>
    </row>
    <row r="46" spans="1:15" ht="24.95" customHeight="1" x14ac:dyDescent="0.25">
      <c r="A46" s="12"/>
      <c r="B46" s="8" t="s">
        <v>233</v>
      </c>
      <c r="C46" s="12"/>
      <c r="D46" s="12"/>
      <c r="E46" s="12"/>
      <c r="F46" s="12"/>
      <c r="G46" s="12"/>
      <c r="H46" s="12"/>
      <c r="I46" s="54">
        <f>SUM(I45:I45)</f>
        <v>2.34</v>
      </c>
      <c r="J46" s="7" t="s">
        <v>234</v>
      </c>
    </row>
    <row r="47" spans="1:15" ht="24.95" customHeight="1" x14ac:dyDescent="0.25">
      <c r="A47" s="12"/>
      <c r="B47" s="8"/>
      <c r="C47" s="12"/>
      <c r="D47" s="12"/>
      <c r="E47" s="12"/>
      <c r="F47" s="12"/>
      <c r="G47" s="12"/>
      <c r="H47" s="12"/>
      <c r="I47" s="54"/>
      <c r="J47" s="7"/>
    </row>
    <row r="48" spans="1:15" ht="24.95" customHeight="1" x14ac:dyDescent="0.25">
      <c r="A48" s="12"/>
      <c r="B48" s="8"/>
      <c r="C48" s="12"/>
      <c r="D48" s="12"/>
      <c r="E48" s="12"/>
      <c r="F48" s="12"/>
      <c r="G48" s="12"/>
      <c r="H48" s="12"/>
      <c r="I48" s="54"/>
      <c r="J48" s="7"/>
    </row>
    <row r="49" spans="1:15" ht="24.75" customHeight="1" x14ac:dyDescent="0.25">
      <c r="A49" s="215" t="s">
        <v>290</v>
      </c>
      <c r="B49" s="216"/>
      <c r="C49" s="216"/>
      <c r="D49" s="216"/>
      <c r="E49" s="216"/>
      <c r="F49" s="216"/>
      <c r="G49" s="216"/>
      <c r="H49" s="216"/>
      <c r="I49" s="216"/>
      <c r="J49" s="217"/>
    </row>
    <row r="50" spans="1:15" ht="24" customHeight="1" x14ac:dyDescent="0.25">
      <c r="A50" s="3" t="s">
        <v>2</v>
      </c>
      <c r="B50" s="4" t="s">
        <v>226</v>
      </c>
      <c r="C50" s="208" t="s">
        <v>227</v>
      </c>
      <c r="D50" s="209"/>
      <c r="E50" s="210"/>
      <c r="F50" s="4" t="s">
        <v>228</v>
      </c>
      <c r="G50" s="5" t="s">
        <v>229</v>
      </c>
      <c r="H50" s="5" t="s">
        <v>230</v>
      </c>
      <c r="I50" s="6" t="s">
        <v>32</v>
      </c>
      <c r="J50" s="5" t="s">
        <v>231</v>
      </c>
      <c r="M50" t="s">
        <v>307</v>
      </c>
    </row>
    <row r="51" spans="1:15" ht="24.95" customHeight="1" x14ac:dyDescent="0.25">
      <c r="A51" s="7">
        <v>2</v>
      </c>
      <c r="B51" s="55" t="s">
        <v>240</v>
      </c>
      <c r="C51" s="9"/>
      <c r="D51" s="9"/>
      <c r="E51" s="9"/>
      <c r="F51" s="10"/>
      <c r="G51" s="10"/>
      <c r="H51" s="10"/>
      <c r="I51" s="10"/>
      <c r="J51" s="11"/>
    </row>
    <row r="52" spans="1:15" ht="24.95" customHeight="1" x14ac:dyDescent="0.25">
      <c r="A52" s="7">
        <v>2</v>
      </c>
      <c r="B52" s="55" t="s">
        <v>240</v>
      </c>
      <c r="C52" s="9"/>
      <c r="D52" s="9"/>
      <c r="E52" s="9"/>
      <c r="F52" s="10"/>
      <c r="G52" s="10"/>
      <c r="H52" s="10"/>
      <c r="I52" s="10"/>
      <c r="J52" s="11"/>
    </row>
    <row r="53" spans="1:15" ht="24.95" customHeight="1" x14ac:dyDescent="0.25">
      <c r="A53" s="7"/>
      <c r="B53" s="8" t="s">
        <v>386</v>
      </c>
      <c r="C53" s="9">
        <v>1</v>
      </c>
      <c r="D53" s="9" t="s">
        <v>232</v>
      </c>
      <c r="E53" s="9">
        <v>2</v>
      </c>
      <c r="F53" s="10">
        <v>39.130000000000003</v>
      </c>
      <c r="G53" s="10">
        <v>0.25</v>
      </c>
      <c r="H53" s="10"/>
      <c r="I53" s="10">
        <f>C53*E53*F53*G52:G53</f>
        <v>19.565000000000001</v>
      </c>
      <c r="J53" s="11"/>
    </row>
    <row r="54" spans="1:15" ht="24.95" customHeight="1" x14ac:dyDescent="0.25">
      <c r="A54" s="12"/>
      <c r="B54" s="8" t="s">
        <v>233</v>
      </c>
      <c r="C54" s="12"/>
      <c r="D54" s="12"/>
      <c r="E54" s="12"/>
      <c r="F54" s="12"/>
      <c r="G54" s="12"/>
      <c r="H54" s="12"/>
      <c r="I54" s="54">
        <f>SUM(I53:I53)</f>
        <v>19.565000000000001</v>
      </c>
      <c r="J54" s="7" t="s">
        <v>234</v>
      </c>
    </row>
    <row r="55" spans="1:15" ht="24.95" customHeight="1" x14ac:dyDescent="0.25">
      <c r="A55" s="14"/>
      <c r="B55" s="15"/>
      <c r="C55" s="11"/>
      <c r="D55" s="11"/>
      <c r="E55" s="11"/>
      <c r="F55" s="11"/>
      <c r="G55" s="11"/>
      <c r="H55" s="11"/>
      <c r="I55" s="16"/>
      <c r="J55" s="11"/>
    </row>
    <row r="56" spans="1:15" ht="24.95" customHeight="1" x14ac:dyDescent="0.25">
      <c r="A56" s="7">
        <v>4</v>
      </c>
      <c r="B56" s="55" t="s">
        <v>236</v>
      </c>
      <c r="C56" s="9"/>
      <c r="D56" s="9"/>
      <c r="E56" s="9"/>
      <c r="F56" s="10"/>
      <c r="G56" s="10"/>
      <c r="H56" s="10"/>
      <c r="I56" s="10"/>
      <c r="J56" s="11"/>
    </row>
    <row r="57" spans="1:15" ht="24.95" customHeight="1" x14ac:dyDescent="0.25">
      <c r="A57" s="7"/>
      <c r="B57" s="8" t="s">
        <v>237</v>
      </c>
      <c r="C57" s="9">
        <v>4</v>
      </c>
      <c r="D57" s="9" t="s">
        <v>232</v>
      </c>
      <c r="E57" s="9">
        <v>8</v>
      </c>
      <c r="F57" s="10">
        <v>0.15</v>
      </c>
      <c r="G57" s="10">
        <v>0.4</v>
      </c>
      <c r="H57" s="10"/>
      <c r="I57" s="10">
        <f>C57*E57*F57*G56:G57</f>
        <v>1.92</v>
      </c>
      <c r="J57" s="11"/>
    </row>
    <row r="58" spans="1:15" ht="24.95" customHeight="1" x14ac:dyDescent="0.25">
      <c r="A58" s="12"/>
      <c r="B58" s="8" t="s">
        <v>233</v>
      </c>
      <c r="C58" s="12"/>
      <c r="D58" s="12"/>
      <c r="E58" s="12"/>
      <c r="F58" s="12"/>
      <c r="G58" s="12"/>
      <c r="H58" s="12"/>
      <c r="I58" s="54">
        <f>SUM(I57:I57)</f>
        <v>1.92</v>
      </c>
      <c r="J58" s="7" t="s">
        <v>234</v>
      </c>
    </row>
    <row r="59" spans="1:15" ht="24.95" customHeight="1" x14ac:dyDescent="0.25">
      <c r="A59" s="14"/>
      <c r="B59" s="15"/>
      <c r="C59" s="11"/>
      <c r="D59" s="11"/>
      <c r="E59" s="11"/>
      <c r="F59" s="11"/>
      <c r="G59" s="11"/>
      <c r="H59" s="11"/>
      <c r="I59" s="16"/>
      <c r="J59" s="11"/>
    </row>
    <row r="60" spans="1:15" ht="24.95" customHeight="1" x14ac:dyDescent="0.25">
      <c r="A60" s="7">
        <v>5</v>
      </c>
      <c r="B60" s="55" t="s">
        <v>363</v>
      </c>
      <c r="C60" s="9"/>
      <c r="D60" s="9"/>
      <c r="E60" s="9"/>
      <c r="F60" s="10"/>
      <c r="G60" s="10"/>
      <c r="H60" s="10"/>
      <c r="I60" s="10"/>
      <c r="J60" s="11"/>
    </row>
    <row r="61" spans="1:15" ht="24.95" customHeight="1" x14ac:dyDescent="0.25">
      <c r="A61" s="7"/>
      <c r="B61" s="8"/>
      <c r="C61" s="9">
        <v>1</v>
      </c>
      <c r="D61" s="9" t="s">
        <v>232</v>
      </c>
      <c r="E61" s="9">
        <v>2</v>
      </c>
      <c r="F61" s="10">
        <v>9.75</v>
      </c>
      <c r="G61" s="10">
        <v>0.15</v>
      </c>
      <c r="H61" s="10"/>
      <c r="I61" s="10">
        <f t="shared" ref="I61:I62" si="5">C61*E61*F61*G60:G61</f>
        <v>2.9249999999999998</v>
      </c>
      <c r="J61" s="11"/>
      <c r="M61">
        <f>F61*G61</f>
        <v>1.4624999999999999</v>
      </c>
      <c r="O61">
        <f>C61*E61*F61*G61</f>
        <v>2.9249999999999998</v>
      </c>
    </row>
    <row r="62" spans="1:15" ht="24.95" customHeight="1" x14ac:dyDescent="0.25">
      <c r="A62" s="7"/>
      <c r="B62" s="8"/>
      <c r="C62" s="9">
        <v>1</v>
      </c>
      <c r="D62" s="9" t="s">
        <v>232</v>
      </c>
      <c r="E62" s="9">
        <v>2</v>
      </c>
      <c r="F62" s="10">
        <v>4</v>
      </c>
      <c r="G62" s="10">
        <v>0.15</v>
      </c>
      <c r="H62" s="10"/>
      <c r="I62" s="10">
        <f t="shared" si="5"/>
        <v>1.2</v>
      </c>
      <c r="J62" s="11"/>
      <c r="M62">
        <f>F62*G62</f>
        <v>0.6</v>
      </c>
      <c r="O62">
        <f>C62*E62*F62*G62</f>
        <v>1.2</v>
      </c>
    </row>
    <row r="63" spans="1:15" ht="24.95" customHeight="1" x14ac:dyDescent="0.25">
      <c r="A63" s="12"/>
      <c r="B63" s="8" t="s">
        <v>233</v>
      </c>
      <c r="C63" s="12"/>
      <c r="D63" s="12"/>
      <c r="E63" s="12"/>
      <c r="F63" s="12"/>
      <c r="G63" s="12"/>
      <c r="H63" s="12"/>
      <c r="I63" s="54">
        <f>SUM(I61:I62)</f>
        <v>4.125</v>
      </c>
      <c r="J63" s="7" t="s">
        <v>234</v>
      </c>
      <c r="O63">
        <f>SUM(O61:O61)</f>
        <v>2.9249999999999998</v>
      </c>
    </row>
    <row r="64" spans="1:15" ht="24.95" customHeight="1" x14ac:dyDescent="0.25">
      <c r="A64" s="12"/>
      <c r="B64" s="12"/>
      <c r="C64" s="12"/>
      <c r="D64" s="12"/>
      <c r="E64" s="12"/>
      <c r="F64" s="12"/>
      <c r="G64" s="12"/>
      <c r="H64" s="12"/>
      <c r="I64" s="18"/>
      <c r="J64" s="11"/>
      <c r="M64">
        <f>F61*G61</f>
        <v>1.4624999999999999</v>
      </c>
    </row>
    <row r="65" spans="1:10" ht="24.95" customHeight="1" x14ac:dyDescent="0.25">
      <c r="A65" s="7">
        <v>4</v>
      </c>
      <c r="B65" s="55" t="s">
        <v>236</v>
      </c>
      <c r="C65" s="9"/>
      <c r="D65" s="9"/>
      <c r="E65" s="9"/>
      <c r="F65" s="10"/>
      <c r="G65" s="10"/>
      <c r="H65" s="10"/>
      <c r="I65" s="10"/>
      <c r="J65" s="11"/>
    </row>
    <row r="66" spans="1:10" ht="24.95" customHeight="1" x14ac:dyDescent="0.25">
      <c r="A66" s="7"/>
      <c r="B66" s="8" t="s">
        <v>237</v>
      </c>
      <c r="C66" s="9">
        <v>4</v>
      </c>
      <c r="D66" s="9" t="s">
        <v>232</v>
      </c>
      <c r="E66" s="9">
        <v>8</v>
      </c>
      <c r="F66" s="10">
        <v>0.15</v>
      </c>
      <c r="G66" s="10">
        <v>3</v>
      </c>
      <c r="H66" s="10"/>
      <c r="I66" s="10">
        <f t="shared" ref="I66" si="6">C66*E66*F66*G65:G66</f>
        <v>14.399999999999999</v>
      </c>
      <c r="J66" s="11"/>
    </row>
    <row r="67" spans="1:10" ht="24.95" customHeight="1" x14ac:dyDescent="0.25">
      <c r="A67" s="12"/>
      <c r="B67" s="55" t="s">
        <v>233</v>
      </c>
      <c r="C67" s="12"/>
      <c r="D67" s="12"/>
      <c r="E67" s="12"/>
      <c r="F67" s="12"/>
      <c r="G67" s="12"/>
      <c r="H67" s="12"/>
      <c r="I67" s="54">
        <f>SUM(I66:I66)</f>
        <v>14.399999999999999</v>
      </c>
      <c r="J67" s="7" t="s">
        <v>234</v>
      </c>
    </row>
    <row r="68" spans="1:10" ht="24.95" customHeight="1" x14ac:dyDescent="0.25">
      <c r="A68" s="11"/>
      <c r="B68" s="11"/>
      <c r="C68" s="11"/>
      <c r="D68" s="11"/>
      <c r="E68" s="11"/>
      <c r="F68" s="11"/>
      <c r="G68" s="11"/>
      <c r="H68" s="11"/>
      <c r="I68" s="16"/>
      <c r="J68" s="11"/>
    </row>
    <row r="69" spans="1:10" ht="24.95" customHeight="1" x14ac:dyDescent="0.25">
      <c r="A69" s="12"/>
      <c r="B69" s="8"/>
      <c r="C69" s="12"/>
      <c r="D69" s="12"/>
      <c r="E69" s="12"/>
      <c r="F69" s="12"/>
      <c r="G69" s="12"/>
      <c r="H69" s="12"/>
      <c r="I69" s="54"/>
      <c r="J69" s="7"/>
    </row>
    <row r="70" spans="1:10" ht="24.95" customHeight="1" x14ac:dyDescent="0.25">
      <c r="A70" s="7">
        <v>8</v>
      </c>
      <c r="B70" s="55" t="s">
        <v>245</v>
      </c>
      <c r="C70" s="11"/>
      <c r="D70" s="11"/>
      <c r="E70" s="11"/>
      <c r="F70" s="11"/>
      <c r="G70" s="11"/>
      <c r="H70" s="11"/>
      <c r="I70" s="16"/>
      <c r="J70" s="11"/>
    </row>
    <row r="71" spans="1:10" ht="24.95" customHeight="1" x14ac:dyDescent="0.25">
      <c r="A71" s="7"/>
      <c r="B71" s="12" t="s">
        <v>256</v>
      </c>
      <c r="C71" s="9">
        <v>1</v>
      </c>
      <c r="D71" s="9" t="s">
        <v>232</v>
      </c>
      <c r="E71" s="9">
        <v>1</v>
      </c>
      <c r="F71" s="10">
        <v>30</v>
      </c>
      <c r="G71" s="10">
        <v>0.15</v>
      </c>
      <c r="H71" s="10"/>
      <c r="I71" s="10">
        <f t="shared" ref="I71:I72" si="7">C71*E71*F71*G70:G71</f>
        <v>4.5</v>
      </c>
      <c r="J71" s="11"/>
    </row>
    <row r="72" spans="1:10" ht="24.95" customHeight="1" x14ac:dyDescent="0.25">
      <c r="A72" s="7"/>
      <c r="B72" s="12" t="s">
        <v>256</v>
      </c>
      <c r="C72" s="9">
        <v>1</v>
      </c>
      <c r="D72" s="9" t="s">
        <v>232</v>
      </c>
      <c r="E72" s="9">
        <v>2</v>
      </c>
      <c r="F72" s="10">
        <v>30</v>
      </c>
      <c r="G72" s="10">
        <v>0.35</v>
      </c>
      <c r="H72" s="10"/>
      <c r="I72" s="10">
        <f t="shared" si="7"/>
        <v>21</v>
      </c>
      <c r="J72" s="11"/>
    </row>
    <row r="73" spans="1:10" ht="24.95" customHeight="1" x14ac:dyDescent="0.25">
      <c r="A73" s="12"/>
      <c r="B73" s="8" t="s">
        <v>233</v>
      </c>
      <c r="C73" s="12"/>
      <c r="D73" s="12"/>
      <c r="E73" s="12"/>
      <c r="F73" s="17"/>
      <c r="G73" s="12"/>
      <c r="H73" s="12"/>
      <c r="I73" s="54">
        <f>SUM(I71:I72)</f>
        <v>25.5</v>
      </c>
      <c r="J73" s="7" t="s">
        <v>234</v>
      </c>
    </row>
    <row r="74" spans="1:10" ht="24.95" customHeight="1" x14ac:dyDescent="0.25">
      <c r="A74" s="12"/>
      <c r="B74" s="8"/>
      <c r="C74" s="12"/>
      <c r="D74" s="12"/>
      <c r="E74" s="12"/>
      <c r="F74" s="12"/>
      <c r="G74" s="12"/>
      <c r="H74" s="12"/>
      <c r="I74" s="54"/>
      <c r="J74" s="7"/>
    </row>
    <row r="75" spans="1:10" ht="24.95" customHeight="1" x14ac:dyDescent="0.25">
      <c r="A75" s="7"/>
      <c r="B75" s="8"/>
      <c r="C75" s="9"/>
      <c r="D75" s="9"/>
      <c r="E75" s="9"/>
      <c r="F75" s="10"/>
      <c r="G75" s="10"/>
      <c r="H75" s="10"/>
      <c r="I75" s="10"/>
      <c r="J75" s="11"/>
    </row>
    <row r="76" spans="1:10" ht="24.95" customHeight="1" x14ac:dyDescent="0.25">
      <c r="A76" s="7"/>
      <c r="B76" s="8"/>
      <c r="C76" s="9"/>
      <c r="D76" s="9"/>
      <c r="E76" s="9"/>
      <c r="F76" s="10"/>
      <c r="G76" s="10"/>
      <c r="H76" s="10"/>
      <c r="I76" s="10"/>
      <c r="J76" s="11"/>
    </row>
    <row r="77" spans="1:10" ht="24.95" customHeight="1" x14ac:dyDescent="0.25">
      <c r="A77" s="7"/>
      <c r="B77" s="8"/>
      <c r="C77" s="9"/>
      <c r="D77" s="9"/>
      <c r="E77" s="9"/>
      <c r="F77" s="10"/>
      <c r="G77" s="10"/>
      <c r="H77" s="10"/>
      <c r="I77" s="10"/>
      <c r="J77" s="11"/>
    </row>
    <row r="78" spans="1:10" ht="24.95" customHeight="1" x14ac:dyDescent="0.25">
      <c r="A78" s="12"/>
      <c r="B78" s="8"/>
      <c r="C78" s="12"/>
      <c r="D78" s="12"/>
      <c r="E78" s="12"/>
      <c r="F78" s="12"/>
      <c r="G78" s="12"/>
      <c r="H78" s="12"/>
      <c r="I78" s="54"/>
      <c r="J78" s="7"/>
    </row>
    <row r="79" spans="1:10" ht="24.95" customHeight="1" x14ac:dyDescent="0.25">
      <c r="A79" s="14"/>
      <c r="B79" s="15"/>
      <c r="C79" s="11"/>
      <c r="D79" s="11"/>
      <c r="E79" s="11"/>
      <c r="F79" s="11"/>
      <c r="G79" s="11"/>
      <c r="H79" s="11"/>
      <c r="I79" s="16"/>
      <c r="J79" s="11"/>
    </row>
    <row r="80" spans="1:10" ht="24.95" customHeight="1" x14ac:dyDescent="0.25">
      <c r="A80" s="7"/>
      <c r="B80" s="55"/>
      <c r="C80" s="9"/>
      <c r="D80" s="9"/>
      <c r="E80" s="9"/>
      <c r="F80" s="10"/>
      <c r="G80" s="10"/>
      <c r="H80" s="10"/>
      <c r="I80" s="10"/>
      <c r="J80" s="11"/>
    </row>
    <row r="81" spans="1:15" ht="24.95" customHeight="1" x14ac:dyDescent="0.25">
      <c r="A81" s="7"/>
      <c r="B81" s="8"/>
      <c r="C81" s="9"/>
      <c r="D81" s="9"/>
      <c r="E81" s="9"/>
      <c r="F81" s="10"/>
      <c r="G81" s="10"/>
      <c r="H81" s="10"/>
      <c r="I81" s="10"/>
      <c r="J81" s="11"/>
    </row>
    <row r="82" spans="1:15" ht="24.95" customHeight="1" x14ac:dyDescent="0.25">
      <c r="A82" s="12"/>
      <c r="B82" s="8"/>
      <c r="C82" s="12"/>
      <c r="D82" s="12"/>
      <c r="E82" s="12"/>
      <c r="F82" s="12"/>
      <c r="G82" s="12"/>
      <c r="H82" s="12"/>
      <c r="I82" s="54"/>
      <c r="J82" s="7"/>
    </row>
    <row r="83" spans="1:15" ht="24.95" customHeight="1" x14ac:dyDescent="0.25">
      <c r="A83" s="7"/>
      <c r="B83" s="8"/>
      <c r="C83" s="9"/>
      <c r="D83" s="9"/>
      <c r="E83" s="9"/>
      <c r="F83" s="10"/>
      <c r="G83" s="10"/>
      <c r="H83" s="10"/>
      <c r="I83" s="10"/>
      <c r="J83" s="11"/>
    </row>
    <row r="84" spans="1:15" ht="24.95" customHeight="1" x14ac:dyDescent="0.25">
      <c r="A84" s="7"/>
      <c r="B84" s="55"/>
      <c r="C84" s="9"/>
      <c r="D84" s="9"/>
      <c r="E84" s="9"/>
      <c r="F84" s="10"/>
      <c r="G84" s="10"/>
      <c r="H84" s="10"/>
      <c r="I84" s="10"/>
      <c r="J84" s="11"/>
    </row>
    <row r="85" spans="1:15" ht="24.95" customHeight="1" x14ac:dyDescent="0.25">
      <c r="A85" s="7"/>
      <c r="B85" s="8"/>
      <c r="C85" s="9"/>
      <c r="D85" s="9"/>
      <c r="E85" s="9"/>
      <c r="F85" s="10"/>
      <c r="G85" s="10"/>
      <c r="H85" s="10"/>
      <c r="I85" s="10"/>
      <c r="J85" s="11"/>
    </row>
    <row r="86" spans="1:15" ht="24.95" customHeight="1" x14ac:dyDescent="0.25">
      <c r="A86" s="12"/>
      <c r="B86" s="8"/>
      <c r="C86" s="12"/>
      <c r="D86" s="12"/>
      <c r="E86" s="12"/>
      <c r="F86" s="12"/>
      <c r="G86" s="12"/>
      <c r="H86" s="12"/>
      <c r="I86" s="54"/>
      <c r="J86" s="7"/>
    </row>
    <row r="87" spans="1:15" ht="24.95" customHeight="1" x14ac:dyDescent="0.25">
      <c r="A87" s="14"/>
      <c r="B87" s="15"/>
      <c r="C87" s="11"/>
      <c r="D87" s="11"/>
      <c r="E87" s="11"/>
      <c r="F87" s="11"/>
      <c r="G87" s="11"/>
      <c r="H87" s="11"/>
      <c r="I87" s="16"/>
      <c r="J87" s="11"/>
    </row>
    <row r="88" spans="1:15" ht="24.95" customHeight="1" x14ac:dyDescent="0.25">
      <c r="A88" s="7"/>
      <c r="B88" s="55"/>
      <c r="C88" s="9"/>
      <c r="D88" s="9"/>
      <c r="E88" s="9"/>
      <c r="F88" s="10"/>
      <c r="G88" s="10"/>
      <c r="H88" s="10"/>
      <c r="I88" s="10"/>
      <c r="J88" s="11"/>
    </row>
    <row r="89" spans="1:15" ht="24.95" customHeight="1" x14ac:dyDescent="0.25">
      <c r="A89" s="7"/>
      <c r="B89" s="8"/>
      <c r="C89" s="9"/>
      <c r="D89" s="9"/>
      <c r="E89" s="9"/>
      <c r="F89" s="10"/>
      <c r="G89" s="10"/>
      <c r="H89" s="10"/>
      <c r="I89" s="10"/>
      <c r="J89" s="11"/>
    </row>
    <row r="90" spans="1:15" ht="24.95" customHeight="1" x14ac:dyDescent="0.25">
      <c r="A90" s="7"/>
      <c r="B90" s="8"/>
      <c r="C90" s="9">
        <v>1</v>
      </c>
      <c r="D90" s="9" t="s">
        <v>232</v>
      </c>
      <c r="E90" s="9">
        <v>2</v>
      </c>
      <c r="F90" s="10">
        <v>9.8000000000000007</v>
      </c>
      <c r="G90" s="10">
        <v>0.15</v>
      </c>
      <c r="H90" s="10"/>
      <c r="I90" s="10">
        <f t="shared" ref="I90" si="8">C90*E90*F90*G90</f>
        <v>2.94</v>
      </c>
      <c r="J90" s="11"/>
      <c r="M90">
        <f>F90*G90</f>
        <v>1.47</v>
      </c>
      <c r="O90">
        <f>C90*E90*F90*G90</f>
        <v>2.94</v>
      </c>
    </row>
    <row r="91" spans="1:15" ht="24.95" customHeight="1" x14ac:dyDescent="0.25">
      <c r="A91" s="12"/>
      <c r="B91" s="8" t="s">
        <v>233</v>
      </c>
      <c r="C91" s="12"/>
      <c r="D91" s="12"/>
      <c r="E91" s="12"/>
      <c r="F91" s="12"/>
      <c r="G91" s="12"/>
      <c r="H91" s="12"/>
      <c r="I91" s="54">
        <f>SUM(I89:I90)</f>
        <v>2.94</v>
      </c>
      <c r="J91" s="7" t="s">
        <v>234</v>
      </c>
      <c r="O91">
        <f>SUM(O89:O89)</f>
        <v>0</v>
      </c>
    </row>
    <row r="92" spans="1:15" ht="24.95" customHeight="1" x14ac:dyDescent="0.25">
      <c r="A92" s="12"/>
      <c r="B92" s="12"/>
      <c r="C92" s="12"/>
      <c r="D92" s="12"/>
      <c r="E92" s="12"/>
      <c r="F92" s="12"/>
      <c r="G92" s="12"/>
      <c r="H92" s="12"/>
      <c r="I92" s="18"/>
      <c r="J92" s="11"/>
      <c r="M92">
        <f>F89*G89</f>
        <v>0</v>
      </c>
    </row>
    <row r="93" spans="1:15" ht="24.95" customHeight="1" x14ac:dyDescent="0.25">
      <c r="A93" s="7">
        <v>4</v>
      </c>
      <c r="B93" s="55" t="s">
        <v>236</v>
      </c>
      <c r="C93" s="9"/>
      <c r="D93" s="9"/>
      <c r="E93" s="9"/>
      <c r="F93" s="10"/>
      <c r="G93" s="10"/>
      <c r="H93" s="10"/>
      <c r="I93" s="10"/>
      <c r="J93" s="11"/>
    </row>
    <row r="94" spans="1:15" ht="24.95" customHeight="1" x14ac:dyDescent="0.25">
      <c r="A94" s="7"/>
      <c r="B94" s="8" t="s">
        <v>237</v>
      </c>
      <c r="C94" s="9">
        <v>4</v>
      </c>
      <c r="D94" s="9" t="s">
        <v>232</v>
      </c>
      <c r="E94" s="9">
        <v>24</v>
      </c>
      <c r="F94" s="10">
        <v>0.2</v>
      </c>
      <c r="G94" s="10">
        <v>3</v>
      </c>
      <c r="H94" s="10"/>
      <c r="I94" s="10">
        <f t="shared" ref="I94" si="9">C94*E94*F94*G94</f>
        <v>57.600000000000009</v>
      </c>
      <c r="J94" s="11"/>
    </row>
    <row r="95" spans="1:15" ht="24.95" customHeight="1" x14ac:dyDescent="0.25">
      <c r="A95" s="12"/>
      <c r="B95" s="55" t="s">
        <v>233</v>
      </c>
      <c r="C95" s="12"/>
      <c r="D95" s="12"/>
      <c r="E95" s="12"/>
      <c r="F95" s="12"/>
      <c r="G95" s="12"/>
      <c r="H95" s="12"/>
      <c r="I95" s="54">
        <f>SUM(I94:I94)</f>
        <v>57.600000000000009</v>
      </c>
      <c r="J95" s="7" t="s">
        <v>234</v>
      </c>
    </row>
    <row r="96" spans="1:15" ht="24.95" customHeight="1" x14ac:dyDescent="0.25">
      <c r="A96" s="11"/>
      <c r="B96" s="11"/>
      <c r="C96" s="11"/>
      <c r="D96" s="11"/>
      <c r="E96" s="11"/>
      <c r="F96" s="11"/>
      <c r="G96" s="11"/>
      <c r="H96" s="11"/>
      <c r="I96" s="16"/>
      <c r="J96" s="11"/>
    </row>
    <row r="97" spans="1:10" ht="24.95" customHeight="1" x14ac:dyDescent="0.25">
      <c r="A97" s="12"/>
      <c r="B97" s="8"/>
      <c r="C97" s="12"/>
      <c r="D97" s="12"/>
      <c r="E97" s="12"/>
      <c r="F97" s="12"/>
      <c r="G97" s="12"/>
      <c r="H97" s="12"/>
      <c r="I97" s="54"/>
      <c r="J97" s="7"/>
    </row>
    <row r="98" spans="1:10" ht="24.95" customHeight="1" x14ac:dyDescent="0.25">
      <c r="A98" s="7">
        <v>8</v>
      </c>
      <c r="B98" s="55" t="s">
        <v>245</v>
      </c>
      <c r="C98" s="11"/>
      <c r="D98" s="11"/>
      <c r="E98" s="11"/>
      <c r="F98" s="11"/>
      <c r="G98" s="11"/>
      <c r="H98" s="11"/>
      <c r="I98" s="16"/>
      <c r="J98" s="11"/>
    </row>
    <row r="99" spans="1:10" ht="24.95" customHeight="1" x14ac:dyDescent="0.25">
      <c r="A99" s="7"/>
      <c r="B99" s="12" t="s">
        <v>256</v>
      </c>
      <c r="C99" s="9">
        <v>1</v>
      </c>
      <c r="D99" s="9" t="s">
        <v>232</v>
      </c>
      <c r="E99" s="9">
        <v>1</v>
      </c>
      <c r="F99" s="10">
        <v>42</v>
      </c>
      <c r="G99" s="10">
        <v>0.2</v>
      </c>
      <c r="H99" s="10"/>
      <c r="I99" s="10">
        <f t="shared" ref="I99:I106" si="10">C99*E99*F99*G99</f>
        <v>8.4</v>
      </c>
      <c r="J99" s="11"/>
    </row>
    <row r="100" spans="1:10" ht="24.95" customHeight="1" x14ac:dyDescent="0.25">
      <c r="A100" s="7"/>
      <c r="B100" s="12" t="s">
        <v>344</v>
      </c>
      <c r="C100" s="9">
        <v>1</v>
      </c>
      <c r="D100" s="9" t="s">
        <v>232</v>
      </c>
      <c r="E100" s="9">
        <v>1</v>
      </c>
      <c r="F100" s="10">
        <v>18.14</v>
      </c>
      <c r="G100" s="10">
        <v>0.2</v>
      </c>
      <c r="H100" s="10"/>
      <c r="I100" s="10">
        <f t="shared" si="10"/>
        <v>3.6280000000000001</v>
      </c>
      <c r="J100" s="11"/>
    </row>
    <row r="101" spans="1:10" ht="24.95" customHeight="1" x14ac:dyDescent="0.25">
      <c r="A101" s="7"/>
      <c r="B101" s="12" t="s">
        <v>345</v>
      </c>
      <c r="C101" s="9">
        <v>1</v>
      </c>
      <c r="D101" s="9" t="s">
        <v>232</v>
      </c>
      <c r="E101" s="9">
        <v>1</v>
      </c>
      <c r="F101" s="10">
        <v>63.64</v>
      </c>
      <c r="G101" s="10">
        <v>0.2</v>
      </c>
      <c r="H101" s="10"/>
      <c r="I101" s="10">
        <f t="shared" si="10"/>
        <v>12.728000000000002</v>
      </c>
      <c r="J101" s="11"/>
    </row>
    <row r="102" spans="1:10" ht="24.95" customHeight="1" x14ac:dyDescent="0.25">
      <c r="A102" s="7"/>
      <c r="B102" s="12" t="s">
        <v>346</v>
      </c>
      <c r="C102" s="9">
        <v>1</v>
      </c>
      <c r="D102" s="9" t="s">
        <v>232</v>
      </c>
      <c r="E102" s="9">
        <v>1</v>
      </c>
      <c r="F102" s="10">
        <v>7.4</v>
      </c>
      <c r="G102" s="10">
        <v>0.2</v>
      </c>
      <c r="H102" s="10"/>
      <c r="I102" s="10">
        <f t="shared" si="10"/>
        <v>1.4800000000000002</v>
      </c>
      <c r="J102" s="11"/>
    </row>
    <row r="103" spans="1:10" ht="24.95" customHeight="1" x14ac:dyDescent="0.25">
      <c r="A103" s="7"/>
      <c r="B103" s="12" t="s">
        <v>256</v>
      </c>
      <c r="C103" s="9">
        <v>1</v>
      </c>
      <c r="D103" s="9" t="s">
        <v>232</v>
      </c>
      <c r="E103" s="9">
        <v>2</v>
      </c>
      <c r="F103" s="10">
        <v>42</v>
      </c>
      <c r="G103" s="10">
        <v>0.35</v>
      </c>
      <c r="H103" s="10"/>
      <c r="I103" s="10">
        <f t="shared" si="10"/>
        <v>29.4</v>
      </c>
      <c r="J103" s="11"/>
    </row>
    <row r="104" spans="1:10" ht="24.95" customHeight="1" x14ac:dyDescent="0.25">
      <c r="A104" s="7"/>
      <c r="B104" s="12" t="s">
        <v>344</v>
      </c>
      <c r="C104" s="9">
        <v>1</v>
      </c>
      <c r="D104" s="9" t="s">
        <v>232</v>
      </c>
      <c r="E104" s="9">
        <v>2</v>
      </c>
      <c r="F104" s="10">
        <v>18.14</v>
      </c>
      <c r="G104" s="10">
        <v>0.35</v>
      </c>
      <c r="H104" s="10"/>
      <c r="I104" s="10">
        <f t="shared" si="10"/>
        <v>12.698</v>
      </c>
      <c r="J104" s="11"/>
    </row>
    <row r="105" spans="1:10" ht="24.95" customHeight="1" x14ac:dyDescent="0.25">
      <c r="A105" s="7"/>
      <c r="B105" s="12" t="s">
        <v>345</v>
      </c>
      <c r="C105" s="9">
        <v>1</v>
      </c>
      <c r="D105" s="9" t="s">
        <v>232</v>
      </c>
      <c r="E105" s="9">
        <v>2</v>
      </c>
      <c r="F105" s="10">
        <v>63.64</v>
      </c>
      <c r="G105" s="10">
        <v>0.35</v>
      </c>
      <c r="H105" s="10"/>
      <c r="I105" s="10">
        <f t="shared" si="10"/>
        <v>44.547999999999995</v>
      </c>
      <c r="J105" s="11"/>
    </row>
    <row r="106" spans="1:10" ht="24.95" customHeight="1" x14ac:dyDescent="0.25">
      <c r="A106" s="7"/>
      <c r="B106" s="12" t="s">
        <v>346</v>
      </c>
      <c r="C106" s="9">
        <v>1</v>
      </c>
      <c r="D106" s="9" t="s">
        <v>232</v>
      </c>
      <c r="E106" s="9">
        <v>2</v>
      </c>
      <c r="F106" s="10">
        <v>7.4</v>
      </c>
      <c r="G106" s="10">
        <v>0.35</v>
      </c>
      <c r="H106" s="10"/>
      <c r="I106" s="10">
        <f t="shared" si="10"/>
        <v>5.18</v>
      </c>
      <c r="J106" s="11"/>
    </row>
    <row r="107" spans="1:10" ht="24.95" customHeight="1" x14ac:dyDescent="0.25">
      <c r="A107" s="12"/>
      <c r="B107" s="8" t="s">
        <v>233</v>
      </c>
      <c r="C107" s="12"/>
      <c r="D107" s="12"/>
      <c r="E107" s="12"/>
      <c r="F107" s="17"/>
      <c r="G107" s="12"/>
      <c r="H107" s="12"/>
      <c r="I107" s="54">
        <f>SUM(I99:I106)</f>
        <v>118.06200000000001</v>
      </c>
      <c r="J107" s="7" t="s">
        <v>234</v>
      </c>
    </row>
    <row r="108" spans="1:10" ht="24.95" customHeight="1" x14ac:dyDescent="0.25">
      <c r="A108" s="7">
        <v>8</v>
      </c>
      <c r="B108" s="55" t="s">
        <v>336</v>
      </c>
      <c r="C108" s="11"/>
      <c r="D108" s="11"/>
      <c r="E108" s="11"/>
      <c r="F108" s="11"/>
      <c r="G108" s="11"/>
      <c r="H108" s="11"/>
      <c r="I108" s="16"/>
      <c r="J108" s="11"/>
    </row>
    <row r="109" spans="1:10" ht="24.95" customHeight="1" x14ac:dyDescent="0.25">
      <c r="A109" s="7"/>
      <c r="B109" s="12"/>
      <c r="C109" s="9">
        <v>1</v>
      </c>
      <c r="D109" s="9" t="s">
        <v>232</v>
      </c>
      <c r="E109" s="9">
        <v>2</v>
      </c>
      <c r="F109" s="10">
        <v>1.8</v>
      </c>
      <c r="G109" s="10">
        <v>5</v>
      </c>
      <c r="H109" s="10"/>
      <c r="I109" s="10">
        <f t="shared" ref="I109" si="11">C109*E109*F109*G109</f>
        <v>18</v>
      </c>
      <c r="J109" s="11"/>
    </row>
    <row r="110" spans="1:10" ht="24.95" customHeight="1" x14ac:dyDescent="0.25">
      <c r="A110" s="12"/>
      <c r="B110" s="8" t="s">
        <v>233</v>
      </c>
      <c r="C110" s="12"/>
      <c r="D110" s="12"/>
      <c r="E110" s="12"/>
      <c r="F110" s="12"/>
      <c r="G110" s="12"/>
      <c r="H110" s="12"/>
      <c r="I110" s="54">
        <f>SUM(I109:I109)</f>
        <v>18</v>
      </c>
      <c r="J110" s="7" t="s">
        <v>234</v>
      </c>
    </row>
    <row r="111" spans="1:10" ht="24.95" customHeight="1" x14ac:dyDescent="0.25">
      <c r="A111" s="7">
        <v>8</v>
      </c>
      <c r="B111" s="55" t="s">
        <v>365</v>
      </c>
      <c r="C111" s="11"/>
      <c r="D111" s="11"/>
      <c r="E111" s="11"/>
      <c r="F111" s="11"/>
      <c r="G111" s="11"/>
      <c r="H111" s="11"/>
      <c r="I111" s="16"/>
      <c r="J111" s="11"/>
    </row>
    <row r="112" spans="1:10" ht="24.95" customHeight="1" x14ac:dyDescent="0.25">
      <c r="A112" s="7"/>
      <c r="B112" s="12"/>
      <c r="C112" s="9">
        <v>1</v>
      </c>
      <c r="D112" s="9" t="s">
        <v>232</v>
      </c>
      <c r="E112" s="9">
        <v>18</v>
      </c>
      <c r="F112" s="10">
        <v>0.75</v>
      </c>
      <c r="G112" s="10">
        <v>0.3</v>
      </c>
      <c r="H112" s="10">
        <v>0.17</v>
      </c>
      <c r="I112" s="10">
        <f>C112*E112*F112*G112*H112</f>
        <v>0.6885</v>
      </c>
      <c r="J112" s="11"/>
    </row>
    <row r="113" spans="1:10" ht="24.95" customHeight="1" x14ac:dyDescent="0.25">
      <c r="A113" s="7"/>
      <c r="B113" s="12"/>
      <c r="C113" s="9">
        <v>1</v>
      </c>
      <c r="D113" s="9" t="s">
        <v>232</v>
      </c>
      <c r="E113" s="9">
        <v>1</v>
      </c>
      <c r="F113" s="10">
        <v>3</v>
      </c>
      <c r="G113" s="10">
        <v>1.4</v>
      </c>
      <c r="H113" s="10">
        <v>0.15</v>
      </c>
      <c r="I113" s="10">
        <f t="shared" ref="I113:I114" si="12">C113*E113*F113*G113*H113</f>
        <v>0.62999999999999989</v>
      </c>
      <c r="J113" s="11"/>
    </row>
    <row r="114" spans="1:10" ht="24.95" customHeight="1" x14ac:dyDescent="0.25">
      <c r="A114" s="7"/>
      <c r="B114" s="12"/>
      <c r="C114" s="9">
        <v>1</v>
      </c>
      <c r="D114" s="9" t="s">
        <v>232</v>
      </c>
      <c r="E114" s="9">
        <v>1</v>
      </c>
      <c r="F114" s="10">
        <v>1.4</v>
      </c>
      <c r="G114" s="10">
        <v>1.4</v>
      </c>
      <c r="H114" s="10">
        <v>0.15</v>
      </c>
      <c r="I114" s="10">
        <f t="shared" si="12"/>
        <v>0.29399999999999993</v>
      </c>
      <c r="J114" s="11"/>
    </row>
    <row r="115" spans="1:10" ht="24.95" customHeight="1" x14ac:dyDescent="0.25">
      <c r="A115" s="12"/>
      <c r="B115" s="8" t="s">
        <v>233</v>
      </c>
      <c r="C115" s="12"/>
      <c r="D115" s="12"/>
      <c r="E115" s="12"/>
      <c r="F115" s="12"/>
      <c r="G115" s="12"/>
      <c r="H115" s="12"/>
      <c r="I115" s="54">
        <f>SUM(I111:I114)</f>
        <v>1.6124999999999998</v>
      </c>
      <c r="J115" s="7" t="s">
        <v>234</v>
      </c>
    </row>
    <row r="116" spans="1:10" ht="24.95" customHeight="1" x14ac:dyDescent="0.25">
      <c r="A116" s="12"/>
      <c r="B116" s="71" t="s">
        <v>387</v>
      </c>
      <c r="C116" s="12"/>
      <c r="D116" s="12"/>
      <c r="E116" s="12"/>
      <c r="F116" s="12"/>
      <c r="G116" s="12"/>
      <c r="H116" s="12"/>
      <c r="I116" s="54"/>
      <c r="J116" s="7"/>
    </row>
    <row r="117" spans="1:10" ht="24.95" customHeight="1" x14ac:dyDescent="0.25">
      <c r="A117" s="7">
        <v>4</v>
      </c>
      <c r="B117" s="55" t="s">
        <v>236</v>
      </c>
      <c r="C117" s="9"/>
      <c r="D117" s="9"/>
      <c r="E117" s="9"/>
      <c r="F117" s="10"/>
      <c r="G117" s="10"/>
      <c r="H117" s="10"/>
      <c r="I117" s="10"/>
      <c r="J117" s="11"/>
    </row>
    <row r="118" spans="1:10" ht="24.95" customHeight="1" x14ac:dyDescent="0.25">
      <c r="A118" s="7"/>
      <c r="B118" s="8" t="s">
        <v>237</v>
      </c>
      <c r="C118" s="9">
        <v>4</v>
      </c>
      <c r="D118" s="9" t="s">
        <v>232</v>
      </c>
      <c r="E118" s="9">
        <v>24</v>
      </c>
      <c r="F118" s="10">
        <v>0.2</v>
      </c>
      <c r="G118" s="10">
        <v>3</v>
      </c>
      <c r="H118" s="10"/>
      <c r="I118" s="10">
        <f t="shared" ref="I118" si="13">C118*E118*F118*G118</f>
        <v>57.600000000000009</v>
      </c>
      <c r="J118" s="11"/>
    </row>
    <row r="119" spans="1:10" ht="24.95" customHeight="1" x14ac:dyDescent="0.25">
      <c r="A119" s="12"/>
      <c r="B119" s="55" t="s">
        <v>233</v>
      </c>
      <c r="C119" s="12"/>
      <c r="D119" s="12"/>
      <c r="E119" s="12"/>
      <c r="F119" s="12"/>
      <c r="G119" s="12"/>
      <c r="H119" s="12"/>
      <c r="I119" s="54">
        <f>SUM(I118:I118)</f>
        <v>57.600000000000009</v>
      </c>
      <c r="J119" s="7" t="s">
        <v>234</v>
      </c>
    </row>
    <row r="120" spans="1:10" ht="24.95" customHeight="1" x14ac:dyDescent="0.25">
      <c r="A120" s="11"/>
      <c r="B120" s="11"/>
      <c r="C120" s="11"/>
      <c r="D120" s="11"/>
      <c r="E120" s="11"/>
      <c r="F120" s="11"/>
      <c r="G120" s="11"/>
      <c r="H120" s="11"/>
      <c r="I120" s="16"/>
      <c r="J120" s="11"/>
    </row>
    <row r="121" spans="1:10" ht="24.95" customHeight="1" x14ac:dyDescent="0.25">
      <c r="A121" s="12"/>
      <c r="B121" s="8"/>
      <c r="C121" s="12"/>
      <c r="D121" s="12"/>
      <c r="E121" s="12"/>
      <c r="F121" s="12"/>
      <c r="G121" s="12"/>
      <c r="H121" s="12"/>
      <c r="I121" s="54"/>
      <c r="J121" s="7"/>
    </row>
    <row r="122" spans="1:10" ht="24.95" customHeight="1" x14ac:dyDescent="0.25">
      <c r="A122" s="7">
        <v>8</v>
      </c>
      <c r="B122" s="55" t="s">
        <v>245</v>
      </c>
      <c r="C122" s="11"/>
      <c r="D122" s="11"/>
      <c r="E122" s="11"/>
      <c r="F122" s="11"/>
      <c r="G122" s="11"/>
      <c r="H122" s="11"/>
      <c r="I122" s="16"/>
      <c r="J122" s="11"/>
    </row>
    <row r="123" spans="1:10" ht="24.95" customHeight="1" x14ac:dyDescent="0.25">
      <c r="A123" s="7"/>
      <c r="B123" s="12" t="s">
        <v>256</v>
      </c>
      <c r="C123" s="9">
        <v>1</v>
      </c>
      <c r="D123" s="9" t="s">
        <v>232</v>
      </c>
      <c r="E123" s="9">
        <v>1</v>
      </c>
      <c r="F123" s="10">
        <v>131</v>
      </c>
      <c r="G123" s="10">
        <v>0.2</v>
      </c>
      <c r="H123" s="10"/>
      <c r="I123" s="10">
        <f t="shared" ref="I123:I124" si="14">C123*E123*F123*G123</f>
        <v>26.200000000000003</v>
      </c>
      <c r="J123" s="11"/>
    </row>
    <row r="124" spans="1:10" ht="24.95" customHeight="1" x14ac:dyDescent="0.25">
      <c r="A124" s="7"/>
      <c r="B124" s="12" t="s">
        <v>256</v>
      </c>
      <c r="C124" s="9">
        <v>1</v>
      </c>
      <c r="D124" s="9" t="s">
        <v>232</v>
      </c>
      <c r="E124" s="9">
        <v>2</v>
      </c>
      <c r="F124" s="10">
        <v>131</v>
      </c>
      <c r="G124" s="10">
        <v>0.4</v>
      </c>
      <c r="H124" s="10"/>
      <c r="I124" s="10">
        <f t="shared" si="14"/>
        <v>104.80000000000001</v>
      </c>
      <c r="J124" s="11"/>
    </row>
    <row r="125" spans="1:10" ht="24.95" customHeight="1" x14ac:dyDescent="0.25">
      <c r="A125" s="12"/>
      <c r="B125" s="8" t="s">
        <v>233</v>
      </c>
      <c r="C125" s="12"/>
      <c r="D125" s="12"/>
      <c r="E125" s="12"/>
      <c r="F125" s="12"/>
      <c r="G125" s="12"/>
      <c r="H125" s="12"/>
      <c r="I125" s="54">
        <f>SUM(I123:I124)</f>
        <v>131</v>
      </c>
      <c r="J125" s="7" t="s">
        <v>234</v>
      </c>
    </row>
    <row r="126" spans="1:10" ht="24.95" customHeight="1" x14ac:dyDescent="0.25">
      <c r="A126" s="7"/>
      <c r="B126" s="8"/>
      <c r="C126" s="9"/>
      <c r="D126" s="9"/>
      <c r="E126" s="9"/>
      <c r="F126" s="10"/>
      <c r="G126" s="10"/>
      <c r="H126" s="10"/>
      <c r="I126" s="10"/>
      <c r="J126" s="11"/>
    </row>
    <row r="127" spans="1:10" ht="24.95" customHeight="1" x14ac:dyDescent="0.25">
      <c r="A127" s="7"/>
      <c r="B127" s="8"/>
      <c r="C127" s="9"/>
      <c r="D127" s="9"/>
      <c r="E127" s="9"/>
      <c r="F127" s="10"/>
      <c r="G127" s="10"/>
      <c r="H127" s="10"/>
      <c r="I127" s="10"/>
      <c r="J127" s="11"/>
    </row>
    <row r="128" spans="1:10" ht="24.95" customHeight="1" x14ac:dyDescent="0.25">
      <c r="A128" s="12"/>
      <c r="B128" s="8"/>
      <c r="C128" s="12"/>
      <c r="D128" s="12"/>
      <c r="E128" s="12"/>
      <c r="F128" s="12"/>
      <c r="G128" s="12"/>
      <c r="H128" s="12"/>
      <c r="I128" s="54"/>
      <c r="J128" s="7"/>
    </row>
    <row r="129" spans="1:10" ht="24.95" customHeight="1" x14ac:dyDescent="0.25">
      <c r="A129" s="14"/>
      <c r="B129" s="15"/>
      <c r="C129" s="11"/>
      <c r="D129" s="11"/>
      <c r="E129" s="11"/>
      <c r="F129" s="11"/>
      <c r="G129" s="11"/>
      <c r="H129" s="11"/>
      <c r="I129" s="16"/>
      <c r="J129" s="11"/>
    </row>
    <row r="130" spans="1:10" ht="24.95" customHeight="1" x14ac:dyDescent="0.25">
      <c r="A130" s="7"/>
      <c r="B130" s="55"/>
      <c r="C130" s="9"/>
      <c r="D130" s="9"/>
      <c r="E130" s="9"/>
      <c r="F130" s="10"/>
      <c r="G130" s="10"/>
      <c r="H130" s="10"/>
      <c r="I130" s="10"/>
      <c r="J130" s="11"/>
    </row>
    <row r="131" spans="1:10" ht="24.95" customHeight="1" x14ac:dyDescent="0.25">
      <c r="A131" s="7"/>
      <c r="B131" s="8"/>
      <c r="C131" s="9"/>
      <c r="D131" s="9"/>
      <c r="E131" s="9"/>
      <c r="F131" s="10"/>
      <c r="G131" s="10"/>
      <c r="H131" s="10"/>
      <c r="I131" s="10"/>
      <c r="J131" s="11"/>
    </row>
    <row r="132" spans="1:10" ht="24.95" customHeight="1" x14ac:dyDescent="0.25">
      <c r="A132" s="7"/>
      <c r="B132" s="8"/>
      <c r="C132" s="9"/>
      <c r="D132" s="9"/>
      <c r="E132" s="9"/>
      <c r="F132" s="10"/>
      <c r="G132" s="10"/>
      <c r="H132" s="10"/>
      <c r="I132" s="10"/>
      <c r="J132" s="11"/>
    </row>
    <row r="133" spans="1:10" ht="24.95" customHeight="1" x14ac:dyDescent="0.25">
      <c r="A133" s="7"/>
      <c r="B133" s="8"/>
      <c r="C133" s="9"/>
      <c r="D133" s="9"/>
      <c r="E133" s="9"/>
      <c r="F133" s="10"/>
      <c r="G133" s="10"/>
      <c r="H133" s="10"/>
      <c r="I133" s="10"/>
      <c r="J133" s="11"/>
    </row>
    <row r="134" spans="1:10" ht="24.95" customHeight="1" x14ac:dyDescent="0.25">
      <c r="A134" s="7"/>
      <c r="B134" s="8"/>
      <c r="C134" s="9"/>
      <c r="D134" s="9"/>
      <c r="E134" s="9"/>
      <c r="F134" s="10"/>
      <c r="G134" s="10"/>
      <c r="H134" s="10"/>
      <c r="I134" s="10"/>
      <c r="J134" s="11"/>
    </row>
    <row r="135" spans="1:10" ht="24.95" customHeight="1" x14ac:dyDescent="0.25">
      <c r="A135" s="7"/>
      <c r="B135" s="8"/>
      <c r="C135" s="9"/>
      <c r="D135" s="9"/>
      <c r="E135" s="9"/>
      <c r="F135" s="10"/>
      <c r="G135" s="10"/>
      <c r="H135" s="10"/>
      <c r="I135" s="10"/>
      <c r="J135" s="11"/>
    </row>
    <row r="136" spans="1:10" ht="24.95" customHeight="1" x14ac:dyDescent="0.25">
      <c r="A136" s="12"/>
      <c r="B136" s="8"/>
      <c r="C136" s="12"/>
      <c r="D136" s="12"/>
      <c r="E136" s="12"/>
      <c r="F136" s="12"/>
      <c r="G136" s="12"/>
      <c r="H136" s="12"/>
      <c r="I136" s="54"/>
      <c r="J136" s="7"/>
    </row>
    <row r="137" spans="1:10" ht="24.95" customHeight="1" x14ac:dyDescent="0.25">
      <c r="A137" s="7"/>
      <c r="B137" s="8"/>
      <c r="C137" s="9"/>
      <c r="D137" s="9"/>
      <c r="E137" s="9"/>
      <c r="F137" s="10"/>
      <c r="G137" s="10"/>
      <c r="H137" s="10"/>
      <c r="I137" s="10"/>
      <c r="J137" s="11"/>
    </row>
    <row r="138" spans="1:10" ht="24.95" customHeight="1" x14ac:dyDescent="0.25">
      <c r="A138" s="7">
        <v>4</v>
      </c>
      <c r="B138" s="55" t="s">
        <v>236</v>
      </c>
      <c r="C138" s="9"/>
      <c r="D138" s="9"/>
      <c r="E138" s="9"/>
      <c r="F138" s="10"/>
      <c r="G138" s="10"/>
      <c r="H138" s="10"/>
      <c r="I138" s="10"/>
      <c r="J138" s="11"/>
    </row>
    <row r="139" spans="1:10" ht="24.95" customHeight="1" x14ac:dyDescent="0.25">
      <c r="A139" s="7"/>
      <c r="B139" s="8" t="s">
        <v>237</v>
      </c>
      <c r="C139" s="9">
        <v>2</v>
      </c>
      <c r="D139" s="9" t="s">
        <v>232</v>
      </c>
      <c r="E139" s="9">
        <v>3</v>
      </c>
      <c r="F139" s="10">
        <v>0.22500000000000001</v>
      </c>
      <c r="G139" s="10">
        <v>0.45</v>
      </c>
      <c r="H139" s="10"/>
      <c r="I139" s="10">
        <f t="shared" ref="I139:I142" si="15">C139*E139*F139*G139</f>
        <v>0.60750000000000004</v>
      </c>
      <c r="J139" s="11"/>
    </row>
    <row r="140" spans="1:10" ht="24.95" customHeight="1" x14ac:dyDescent="0.25">
      <c r="A140" s="7"/>
      <c r="B140" s="8" t="s">
        <v>342</v>
      </c>
      <c r="C140" s="9">
        <v>2</v>
      </c>
      <c r="D140" s="9" t="s">
        <v>232</v>
      </c>
      <c r="E140" s="9">
        <v>5</v>
      </c>
      <c r="F140" s="10">
        <v>0.2</v>
      </c>
      <c r="G140" s="10">
        <v>0.45</v>
      </c>
      <c r="H140" s="10"/>
      <c r="I140" s="10">
        <f t="shared" si="15"/>
        <v>0.9</v>
      </c>
      <c r="J140" s="11"/>
    </row>
    <row r="141" spans="1:10" ht="24.95" customHeight="1" x14ac:dyDescent="0.25">
      <c r="A141" s="7"/>
      <c r="B141" s="8" t="s">
        <v>237</v>
      </c>
      <c r="C141" s="9">
        <v>2</v>
      </c>
      <c r="D141" s="9" t="s">
        <v>232</v>
      </c>
      <c r="E141" s="9">
        <v>3</v>
      </c>
      <c r="F141" s="10">
        <v>0.45</v>
      </c>
      <c r="G141" s="10">
        <v>0.45</v>
      </c>
      <c r="H141" s="10"/>
      <c r="I141" s="10">
        <f t="shared" si="15"/>
        <v>1.2150000000000001</v>
      </c>
      <c r="J141" s="11"/>
    </row>
    <row r="142" spans="1:10" ht="24.95" customHeight="1" x14ac:dyDescent="0.25">
      <c r="A142" s="7"/>
      <c r="B142" s="8" t="s">
        <v>342</v>
      </c>
      <c r="C142" s="9">
        <v>2</v>
      </c>
      <c r="D142" s="9" t="s">
        <v>232</v>
      </c>
      <c r="E142" s="9">
        <v>5</v>
      </c>
      <c r="F142" s="10">
        <v>0.4</v>
      </c>
      <c r="G142" s="10">
        <v>0.45</v>
      </c>
      <c r="H142" s="10"/>
      <c r="I142" s="10">
        <f t="shared" si="15"/>
        <v>1.8</v>
      </c>
      <c r="J142" s="11"/>
    </row>
    <row r="143" spans="1:10" ht="24.95" customHeight="1" x14ac:dyDescent="0.25">
      <c r="A143" s="12"/>
      <c r="B143" s="8" t="s">
        <v>233</v>
      </c>
      <c r="C143" s="12"/>
      <c r="D143" s="12"/>
      <c r="E143" s="12"/>
      <c r="F143" s="12"/>
      <c r="G143" s="12"/>
      <c r="H143" s="12"/>
      <c r="I143" s="54">
        <f>SUM(I139:I142)</f>
        <v>4.5225</v>
      </c>
      <c r="J143" s="7" t="s">
        <v>234</v>
      </c>
    </row>
    <row r="144" spans="1:10" ht="24.95" customHeight="1" x14ac:dyDescent="0.25">
      <c r="A144" s="14"/>
      <c r="B144" s="15"/>
      <c r="C144" s="11"/>
      <c r="D144" s="11"/>
      <c r="E144" s="11"/>
      <c r="F144" s="11"/>
      <c r="G144" s="11"/>
      <c r="H144" s="11"/>
      <c r="I144" s="16"/>
      <c r="J144" s="11"/>
    </row>
    <row r="145" spans="1:15" ht="24.95" customHeight="1" x14ac:dyDescent="0.25">
      <c r="A145" s="7">
        <v>5</v>
      </c>
      <c r="B145" s="55" t="s">
        <v>362</v>
      </c>
      <c r="C145" s="9"/>
      <c r="D145" s="9"/>
      <c r="E145" s="9"/>
      <c r="F145" s="10"/>
      <c r="G145" s="10"/>
      <c r="H145" s="10"/>
      <c r="I145" s="10"/>
      <c r="J145" s="11"/>
    </row>
    <row r="146" spans="1:15" ht="24.95" customHeight="1" x14ac:dyDescent="0.25">
      <c r="A146" s="7"/>
      <c r="B146" s="8"/>
      <c r="C146" s="9">
        <v>2</v>
      </c>
      <c r="D146" s="9" t="s">
        <v>232</v>
      </c>
      <c r="E146" s="9">
        <v>2</v>
      </c>
      <c r="F146" s="10">
        <v>2.14</v>
      </c>
      <c r="G146" s="10">
        <v>0.65</v>
      </c>
      <c r="H146" s="10"/>
      <c r="I146" s="10">
        <f t="shared" ref="I146:I148" si="16">C146*E146*F146*G146</f>
        <v>5.5640000000000009</v>
      </c>
      <c r="J146" s="11"/>
      <c r="M146">
        <f>F146*G146</f>
        <v>1.3910000000000002</v>
      </c>
      <c r="O146">
        <f>C146*E146*F146*G146</f>
        <v>5.5640000000000009</v>
      </c>
    </row>
    <row r="147" spans="1:15" ht="24.95" customHeight="1" x14ac:dyDescent="0.25">
      <c r="A147" s="7"/>
      <c r="B147" s="8"/>
      <c r="C147" s="9">
        <v>2</v>
      </c>
      <c r="D147" s="9" t="s">
        <v>232</v>
      </c>
      <c r="E147" s="9">
        <v>1</v>
      </c>
      <c r="F147" s="10">
        <v>1.4</v>
      </c>
      <c r="G147" s="10">
        <v>0.65</v>
      </c>
      <c r="H147" s="10"/>
      <c r="I147" s="10">
        <f t="shared" si="16"/>
        <v>1.8199999999999998</v>
      </c>
      <c r="J147" s="11"/>
      <c r="M147">
        <f>F147*G147</f>
        <v>0.90999999999999992</v>
      </c>
      <c r="O147">
        <f>C147*E147*F147*G147</f>
        <v>1.8199999999999998</v>
      </c>
    </row>
    <row r="148" spans="1:15" ht="24.95" customHeight="1" x14ac:dyDescent="0.25">
      <c r="A148" s="7"/>
      <c r="B148" s="8"/>
      <c r="C148" s="9">
        <v>2</v>
      </c>
      <c r="D148" s="9" t="s">
        <v>232</v>
      </c>
      <c r="E148" s="9">
        <v>1</v>
      </c>
      <c r="F148" s="10">
        <v>1.4</v>
      </c>
      <c r="G148" s="10">
        <v>0.65</v>
      </c>
      <c r="H148" s="10"/>
      <c r="I148" s="10">
        <f t="shared" si="16"/>
        <v>1.8199999999999998</v>
      </c>
      <c r="J148" s="11"/>
      <c r="M148">
        <f>F148*G148</f>
        <v>0.90999999999999992</v>
      </c>
      <c r="O148">
        <f>C148*E148*F148*G148</f>
        <v>1.8199999999999998</v>
      </c>
    </row>
    <row r="149" spans="1:15" ht="24.95" customHeight="1" x14ac:dyDescent="0.25">
      <c r="A149" s="12"/>
      <c r="B149" s="8" t="s">
        <v>233</v>
      </c>
      <c r="C149" s="12"/>
      <c r="D149" s="12"/>
      <c r="E149" s="12"/>
      <c r="F149" s="12"/>
      <c r="G149" s="12"/>
      <c r="H149" s="12"/>
      <c r="I149" s="54">
        <f>SUM(I146:I148)</f>
        <v>9.2040000000000006</v>
      </c>
      <c r="J149" s="7" t="s">
        <v>234</v>
      </c>
      <c r="O149">
        <f>SUM(O146:O146)</f>
        <v>5.5640000000000009</v>
      </c>
    </row>
    <row r="150" spans="1:15" ht="24.95" customHeight="1" x14ac:dyDescent="0.25">
      <c r="A150" s="12"/>
      <c r="B150" s="8"/>
      <c r="C150" s="12"/>
      <c r="D150" s="12"/>
      <c r="E150" s="12"/>
      <c r="F150" s="12"/>
      <c r="G150" s="12"/>
      <c r="H150" s="12"/>
      <c r="I150" s="54"/>
      <c r="J150" s="7"/>
    </row>
    <row r="151" spans="1:15" ht="24.95" customHeight="1" x14ac:dyDescent="0.25">
      <c r="A151" s="7">
        <v>5</v>
      </c>
      <c r="B151" s="55" t="s">
        <v>363</v>
      </c>
      <c r="C151" s="9"/>
      <c r="D151" s="9"/>
      <c r="E151" s="9"/>
      <c r="F151" s="10"/>
      <c r="G151" s="10"/>
      <c r="H151" s="10"/>
      <c r="I151" s="10"/>
      <c r="J151" s="11"/>
    </row>
    <row r="152" spans="1:15" ht="24.95" customHeight="1" x14ac:dyDescent="0.25">
      <c r="A152" s="7"/>
      <c r="B152" s="8"/>
      <c r="C152" s="9">
        <v>1</v>
      </c>
      <c r="D152" s="9" t="s">
        <v>232</v>
      </c>
      <c r="E152" s="9">
        <v>2</v>
      </c>
      <c r="F152" s="10">
        <v>7.12</v>
      </c>
      <c r="G152" s="10">
        <v>0.15</v>
      </c>
      <c r="H152" s="10"/>
      <c r="I152" s="10">
        <f t="shared" ref="I152:I153" si="17">C152*E152*F152*G152</f>
        <v>2.1360000000000001</v>
      </c>
      <c r="J152" s="11"/>
      <c r="M152">
        <f>F152*G152</f>
        <v>1.0680000000000001</v>
      </c>
      <c r="O152">
        <f>C152*E152*F152*G152</f>
        <v>2.1360000000000001</v>
      </c>
    </row>
    <row r="153" spans="1:15" ht="24.95" customHeight="1" x14ac:dyDescent="0.25">
      <c r="A153" s="7"/>
      <c r="B153" s="8"/>
      <c r="C153" s="9">
        <v>1</v>
      </c>
      <c r="D153" s="9" t="s">
        <v>232</v>
      </c>
      <c r="E153" s="9">
        <v>2</v>
      </c>
      <c r="F153" s="10">
        <v>7.82</v>
      </c>
      <c r="G153" s="10">
        <v>0.15</v>
      </c>
      <c r="H153" s="10"/>
      <c r="I153" s="10">
        <f t="shared" si="17"/>
        <v>2.3460000000000001</v>
      </c>
      <c r="J153" s="11"/>
      <c r="M153">
        <f>F153*G153</f>
        <v>1.173</v>
      </c>
      <c r="O153">
        <f>C153*E153*F153*G153</f>
        <v>2.3460000000000001</v>
      </c>
    </row>
    <row r="154" spans="1:15" ht="24.95" customHeight="1" x14ac:dyDescent="0.25">
      <c r="A154" s="12"/>
      <c r="B154" s="8" t="s">
        <v>233</v>
      </c>
      <c r="C154" s="12"/>
      <c r="D154" s="12"/>
      <c r="E154" s="12"/>
      <c r="F154" s="12"/>
      <c r="G154" s="12"/>
      <c r="H154" s="12"/>
      <c r="I154" s="54">
        <f>SUM(I152:I152)</f>
        <v>2.1360000000000001</v>
      </c>
      <c r="J154" s="7" t="s">
        <v>234</v>
      </c>
      <c r="O154">
        <f>SUM(O152:O152)</f>
        <v>2.1360000000000001</v>
      </c>
    </row>
    <row r="155" spans="1:15" ht="24.95" customHeight="1" x14ac:dyDescent="0.25">
      <c r="A155" s="12"/>
      <c r="B155" s="12"/>
      <c r="C155" s="12"/>
      <c r="D155" s="12"/>
      <c r="E155" s="12"/>
      <c r="F155" s="12"/>
      <c r="G155" s="12"/>
      <c r="H155" s="12"/>
      <c r="I155" s="18"/>
      <c r="J155" s="11"/>
      <c r="M155">
        <f>F152*G152</f>
        <v>1.0680000000000001</v>
      </c>
    </row>
    <row r="156" spans="1:15" ht="24.95" customHeight="1" x14ac:dyDescent="0.25">
      <c r="A156" s="7">
        <v>4</v>
      </c>
      <c r="B156" s="55" t="s">
        <v>236</v>
      </c>
      <c r="C156" s="9"/>
      <c r="D156" s="9"/>
      <c r="E156" s="9"/>
      <c r="F156" s="10"/>
      <c r="G156" s="10"/>
      <c r="H156" s="10"/>
      <c r="I156" s="10"/>
      <c r="J156" s="11"/>
    </row>
    <row r="157" spans="1:15" ht="24.95" customHeight="1" x14ac:dyDescent="0.25">
      <c r="A157" s="7"/>
      <c r="B157" s="8" t="s">
        <v>237</v>
      </c>
      <c r="C157" s="9">
        <v>2</v>
      </c>
      <c r="D157" s="9" t="s">
        <v>232</v>
      </c>
      <c r="E157" s="9">
        <v>3</v>
      </c>
      <c r="F157" s="10">
        <v>0.22500000000000001</v>
      </c>
      <c r="G157" s="10">
        <v>2.4</v>
      </c>
      <c r="H157" s="10"/>
      <c r="I157" s="10">
        <f t="shared" ref="I157:I160" si="18">C157*E157*F157*G157</f>
        <v>3.24</v>
      </c>
      <c r="J157" s="11"/>
    </row>
    <row r="158" spans="1:15" ht="24.95" customHeight="1" x14ac:dyDescent="0.25">
      <c r="A158" s="7"/>
      <c r="B158" s="8" t="s">
        <v>342</v>
      </c>
      <c r="C158" s="9">
        <v>2</v>
      </c>
      <c r="D158" s="9" t="s">
        <v>232</v>
      </c>
      <c r="E158" s="9">
        <v>5</v>
      </c>
      <c r="F158" s="10">
        <v>0.2</v>
      </c>
      <c r="G158" s="10">
        <v>2.4</v>
      </c>
      <c r="H158" s="10"/>
      <c r="I158" s="10">
        <f t="shared" si="18"/>
        <v>4.8</v>
      </c>
      <c r="J158" s="11"/>
    </row>
    <row r="159" spans="1:15" ht="24.95" customHeight="1" x14ac:dyDescent="0.25">
      <c r="A159" s="7"/>
      <c r="B159" s="8" t="s">
        <v>237</v>
      </c>
      <c r="C159" s="9">
        <v>2</v>
      </c>
      <c r="D159" s="9" t="s">
        <v>232</v>
      </c>
      <c r="E159" s="9">
        <v>3</v>
      </c>
      <c r="F159" s="10">
        <v>0.45</v>
      </c>
      <c r="G159" s="10">
        <v>2.4</v>
      </c>
      <c r="H159" s="10"/>
      <c r="I159" s="10">
        <f t="shared" si="18"/>
        <v>6.48</v>
      </c>
      <c r="J159" s="11"/>
    </row>
    <row r="160" spans="1:15" ht="24.95" customHeight="1" x14ac:dyDescent="0.25">
      <c r="A160" s="7"/>
      <c r="B160" s="8" t="s">
        <v>342</v>
      </c>
      <c r="C160" s="9">
        <v>2</v>
      </c>
      <c r="D160" s="9" t="s">
        <v>232</v>
      </c>
      <c r="E160" s="9">
        <v>5</v>
      </c>
      <c r="F160" s="10">
        <v>0.4</v>
      </c>
      <c r="G160" s="10">
        <v>2.4</v>
      </c>
      <c r="H160" s="10"/>
      <c r="I160" s="10">
        <f t="shared" si="18"/>
        <v>9.6</v>
      </c>
      <c r="J160" s="11"/>
    </row>
    <row r="161" spans="1:15" ht="24.95" customHeight="1" x14ac:dyDescent="0.25">
      <c r="A161" s="12"/>
      <c r="B161" s="55" t="s">
        <v>233</v>
      </c>
      <c r="C161" s="12"/>
      <c r="D161" s="12"/>
      <c r="E161" s="12"/>
      <c r="F161" s="12"/>
      <c r="G161" s="12"/>
      <c r="H161" s="12"/>
      <c r="I161" s="54">
        <f>SUM(I157:I160)</f>
        <v>24.119999999999997</v>
      </c>
      <c r="J161" s="7" t="s">
        <v>234</v>
      </c>
    </row>
    <row r="162" spans="1:15" ht="24.95" customHeight="1" x14ac:dyDescent="0.25">
      <c r="A162" s="11"/>
      <c r="B162" s="11"/>
      <c r="C162" s="11"/>
      <c r="D162" s="11"/>
      <c r="E162" s="11"/>
      <c r="F162" s="11"/>
      <c r="G162" s="11"/>
      <c r="H162" s="11"/>
      <c r="I162" s="16"/>
      <c r="J162" s="11"/>
    </row>
    <row r="163" spans="1:15" ht="24.95" customHeight="1" x14ac:dyDescent="0.25">
      <c r="A163" s="7">
        <v>5</v>
      </c>
      <c r="B163" s="55" t="s">
        <v>362</v>
      </c>
      <c r="C163" s="9"/>
      <c r="D163" s="9"/>
      <c r="E163" s="9"/>
      <c r="F163" s="10"/>
      <c r="G163" s="10"/>
      <c r="H163" s="10"/>
      <c r="I163" s="10"/>
      <c r="J163" s="11"/>
    </row>
    <row r="164" spans="1:15" ht="24.95" customHeight="1" x14ac:dyDescent="0.25">
      <c r="A164" s="7"/>
      <c r="B164" s="8"/>
      <c r="C164" s="9">
        <v>2</v>
      </c>
      <c r="D164" s="9" t="s">
        <v>232</v>
      </c>
      <c r="E164" s="9">
        <v>1</v>
      </c>
      <c r="F164" s="10">
        <v>2.0299999999999998</v>
      </c>
      <c r="G164" s="10">
        <v>2.8</v>
      </c>
      <c r="H164" s="10"/>
      <c r="I164" s="10">
        <f t="shared" ref="I164:I165" si="19">C164*E164*F164*G164</f>
        <v>11.367999999999999</v>
      </c>
      <c r="J164" s="11"/>
      <c r="M164">
        <f>F164*G164</f>
        <v>5.6839999999999993</v>
      </c>
      <c r="O164">
        <f>C164*E164*F164*G164</f>
        <v>11.367999999999999</v>
      </c>
    </row>
    <row r="165" spans="1:15" ht="24.95" customHeight="1" x14ac:dyDescent="0.25">
      <c r="A165" s="7"/>
      <c r="B165" s="8"/>
      <c r="C165" s="9">
        <v>2</v>
      </c>
      <c r="D165" s="9" t="s">
        <v>232</v>
      </c>
      <c r="E165" s="9">
        <v>2</v>
      </c>
      <c r="F165" s="10">
        <v>1.55</v>
      </c>
      <c r="G165" s="10">
        <v>2.8</v>
      </c>
      <c r="H165" s="10"/>
      <c r="I165" s="10">
        <f t="shared" si="19"/>
        <v>17.36</v>
      </c>
      <c r="J165" s="11"/>
      <c r="M165">
        <f>F165*G165</f>
        <v>4.34</v>
      </c>
      <c r="O165">
        <f>C165*E165*F165*G165</f>
        <v>17.36</v>
      </c>
    </row>
    <row r="166" spans="1:15" ht="24.95" customHeight="1" x14ac:dyDescent="0.25">
      <c r="A166" s="12"/>
      <c r="B166" s="8" t="s">
        <v>233</v>
      </c>
      <c r="C166" s="12"/>
      <c r="D166" s="12"/>
      <c r="E166" s="12"/>
      <c r="F166" s="12"/>
      <c r="G166" s="12"/>
      <c r="H166" s="12"/>
      <c r="I166" s="54">
        <f>SUM(I164:I165)</f>
        <v>28.727999999999998</v>
      </c>
      <c r="J166" s="7" t="s">
        <v>234</v>
      </c>
      <c r="O166">
        <f>SUM(O164:O164)</f>
        <v>11.367999999999999</v>
      </c>
    </row>
    <row r="167" spans="1:15" ht="24.95" customHeight="1" x14ac:dyDescent="0.25">
      <c r="A167" s="12"/>
      <c r="B167" s="8"/>
      <c r="C167" s="12"/>
      <c r="D167" s="12"/>
      <c r="E167" s="12"/>
      <c r="F167" s="12"/>
      <c r="G167" s="12"/>
      <c r="H167" s="12"/>
      <c r="I167" s="54"/>
      <c r="J167" s="7"/>
    </row>
    <row r="168" spans="1:15" ht="24.95" customHeight="1" x14ac:dyDescent="0.25">
      <c r="A168" s="7">
        <v>8</v>
      </c>
      <c r="B168" s="55" t="s">
        <v>245</v>
      </c>
      <c r="C168" s="11"/>
      <c r="D168" s="11"/>
      <c r="E168" s="11"/>
      <c r="F168" s="11"/>
      <c r="G168" s="11"/>
      <c r="H168" s="11"/>
      <c r="I168" s="16"/>
      <c r="J168" s="11"/>
    </row>
    <row r="169" spans="1:15" ht="24.95" customHeight="1" x14ac:dyDescent="0.25">
      <c r="A169" s="7"/>
      <c r="B169" s="12" t="s">
        <v>256</v>
      </c>
      <c r="C169" s="9">
        <v>1</v>
      </c>
      <c r="D169" s="9" t="s">
        <v>232</v>
      </c>
      <c r="E169" s="9">
        <v>1</v>
      </c>
      <c r="F169" s="10">
        <v>5.66</v>
      </c>
      <c r="G169" s="10">
        <v>0.2</v>
      </c>
      <c r="H169" s="10"/>
      <c r="I169" s="10">
        <f t="shared" ref="I169:I181" si="20">C169*E169*F169*G169</f>
        <v>1.1320000000000001</v>
      </c>
      <c r="J169" s="11"/>
    </row>
    <row r="170" spans="1:15" ht="24.95" customHeight="1" x14ac:dyDescent="0.25">
      <c r="A170" s="7"/>
      <c r="B170" s="12" t="s">
        <v>344</v>
      </c>
      <c r="C170" s="9">
        <v>1</v>
      </c>
      <c r="D170" s="9" t="s">
        <v>232</v>
      </c>
      <c r="E170" s="9">
        <v>1</v>
      </c>
      <c r="F170" s="10">
        <v>2.56</v>
      </c>
      <c r="G170" s="10">
        <v>0.2</v>
      </c>
      <c r="H170" s="10"/>
      <c r="I170" s="10">
        <f t="shared" si="20"/>
        <v>0.51200000000000001</v>
      </c>
      <c r="J170" s="11"/>
    </row>
    <row r="171" spans="1:15" ht="24.95" customHeight="1" x14ac:dyDescent="0.25">
      <c r="A171" s="7"/>
      <c r="B171" s="12" t="s">
        <v>345</v>
      </c>
      <c r="C171" s="9">
        <v>1</v>
      </c>
      <c r="D171" s="9" t="s">
        <v>232</v>
      </c>
      <c r="E171" s="9">
        <v>1</v>
      </c>
      <c r="F171" s="10">
        <v>4.0999999999999996</v>
      </c>
      <c r="G171" s="10">
        <v>0.2</v>
      </c>
      <c r="H171" s="10"/>
      <c r="I171" s="10">
        <f t="shared" si="20"/>
        <v>0.82</v>
      </c>
      <c r="J171" s="11"/>
    </row>
    <row r="172" spans="1:15" ht="24.95" customHeight="1" x14ac:dyDescent="0.25">
      <c r="A172" s="7"/>
      <c r="B172" s="12" t="s">
        <v>346</v>
      </c>
      <c r="C172" s="9">
        <v>1</v>
      </c>
      <c r="D172" s="9" t="s">
        <v>232</v>
      </c>
      <c r="E172" s="9">
        <v>1</v>
      </c>
      <c r="F172" s="10">
        <v>18.72</v>
      </c>
      <c r="G172" s="10">
        <v>0.2</v>
      </c>
      <c r="H172" s="10"/>
      <c r="I172" s="10">
        <f t="shared" si="20"/>
        <v>3.7439999999999998</v>
      </c>
      <c r="J172" s="11"/>
    </row>
    <row r="173" spans="1:15" ht="24.95" customHeight="1" x14ac:dyDescent="0.25">
      <c r="A173" s="7"/>
      <c r="B173" s="12" t="s">
        <v>364</v>
      </c>
      <c r="C173" s="9">
        <v>1</v>
      </c>
      <c r="D173" s="9" t="s">
        <v>232</v>
      </c>
      <c r="E173" s="9">
        <v>1</v>
      </c>
      <c r="F173" s="10">
        <v>7.35</v>
      </c>
      <c r="G173" s="10">
        <v>0.2</v>
      </c>
      <c r="H173" s="10"/>
      <c r="I173" s="10">
        <f t="shared" si="20"/>
        <v>1.47</v>
      </c>
      <c r="J173" s="11"/>
    </row>
    <row r="174" spans="1:15" ht="24.95" customHeight="1" x14ac:dyDescent="0.25">
      <c r="A174" s="7"/>
      <c r="B174" s="12" t="s">
        <v>364</v>
      </c>
      <c r="C174" s="9">
        <v>1</v>
      </c>
      <c r="D174" s="9" t="s">
        <v>232</v>
      </c>
      <c r="E174" s="9">
        <v>1</v>
      </c>
      <c r="F174" s="10">
        <v>1</v>
      </c>
      <c r="G174" s="10">
        <v>0.15</v>
      </c>
      <c r="H174" s="10"/>
      <c r="I174" s="10">
        <f t="shared" si="20"/>
        <v>0.15</v>
      </c>
      <c r="J174" s="11"/>
    </row>
    <row r="175" spans="1:15" ht="24.95" customHeight="1" x14ac:dyDescent="0.25">
      <c r="A175" s="7"/>
      <c r="B175" s="12"/>
      <c r="C175" s="9"/>
      <c r="D175" s="9"/>
      <c r="E175" s="9"/>
      <c r="F175" s="10"/>
      <c r="G175" s="10"/>
      <c r="H175" s="10"/>
      <c r="I175" s="10"/>
      <c r="J175" s="11"/>
    </row>
    <row r="176" spans="1:15" ht="24.95" customHeight="1" x14ac:dyDescent="0.25">
      <c r="A176" s="7"/>
      <c r="B176" s="12" t="s">
        <v>256</v>
      </c>
      <c r="C176" s="9">
        <v>1</v>
      </c>
      <c r="D176" s="9" t="s">
        <v>232</v>
      </c>
      <c r="E176" s="9">
        <v>2</v>
      </c>
      <c r="F176" s="10">
        <v>5.66</v>
      </c>
      <c r="G176" s="10">
        <v>0.4</v>
      </c>
      <c r="H176" s="10"/>
      <c r="I176" s="10">
        <f t="shared" si="20"/>
        <v>4.5280000000000005</v>
      </c>
      <c r="J176" s="11"/>
    </row>
    <row r="177" spans="1:10" ht="24.95" customHeight="1" x14ac:dyDescent="0.25">
      <c r="A177" s="7"/>
      <c r="B177" s="12" t="s">
        <v>344</v>
      </c>
      <c r="C177" s="9">
        <v>1</v>
      </c>
      <c r="D177" s="9" t="s">
        <v>232</v>
      </c>
      <c r="E177" s="9">
        <v>2</v>
      </c>
      <c r="F177" s="10">
        <v>2.56</v>
      </c>
      <c r="G177" s="10">
        <v>0.4</v>
      </c>
      <c r="H177" s="10"/>
      <c r="I177" s="10">
        <f t="shared" si="20"/>
        <v>2.048</v>
      </c>
      <c r="J177" s="11"/>
    </row>
    <row r="178" spans="1:10" ht="24.95" customHeight="1" x14ac:dyDescent="0.25">
      <c r="A178" s="7"/>
      <c r="B178" s="12" t="s">
        <v>345</v>
      </c>
      <c r="C178" s="9">
        <v>1</v>
      </c>
      <c r="D178" s="9" t="s">
        <v>232</v>
      </c>
      <c r="E178" s="9">
        <v>2</v>
      </c>
      <c r="F178" s="10">
        <v>4.0999999999999996</v>
      </c>
      <c r="G178" s="10">
        <v>0.4</v>
      </c>
      <c r="H178" s="10"/>
      <c r="I178" s="10">
        <f t="shared" si="20"/>
        <v>3.28</v>
      </c>
      <c r="J178" s="11"/>
    </row>
    <row r="179" spans="1:10" ht="24.95" customHeight="1" x14ac:dyDescent="0.25">
      <c r="A179" s="7"/>
      <c r="B179" s="12" t="s">
        <v>346</v>
      </c>
      <c r="C179" s="9">
        <v>1</v>
      </c>
      <c r="D179" s="9" t="s">
        <v>232</v>
      </c>
      <c r="E179" s="9">
        <v>2</v>
      </c>
      <c r="F179" s="10">
        <v>18.72</v>
      </c>
      <c r="G179" s="10">
        <v>0.4</v>
      </c>
      <c r="H179" s="10"/>
      <c r="I179" s="10">
        <f t="shared" si="20"/>
        <v>14.975999999999999</v>
      </c>
      <c r="J179" s="11"/>
    </row>
    <row r="180" spans="1:10" ht="24.95" customHeight="1" x14ac:dyDescent="0.25">
      <c r="A180" s="7"/>
      <c r="B180" s="12" t="s">
        <v>364</v>
      </c>
      <c r="C180" s="9">
        <v>1</v>
      </c>
      <c r="D180" s="9" t="s">
        <v>232</v>
      </c>
      <c r="E180" s="9">
        <v>2</v>
      </c>
      <c r="F180" s="10">
        <v>7.35</v>
      </c>
      <c r="G180" s="10">
        <v>0.4</v>
      </c>
      <c r="H180" s="10"/>
      <c r="I180" s="10">
        <f t="shared" si="20"/>
        <v>5.88</v>
      </c>
      <c r="J180" s="11"/>
    </row>
    <row r="181" spans="1:10" ht="24.95" customHeight="1" x14ac:dyDescent="0.25">
      <c r="A181" s="7"/>
      <c r="B181" s="12" t="s">
        <v>364</v>
      </c>
      <c r="C181" s="9">
        <v>1</v>
      </c>
      <c r="D181" s="9" t="s">
        <v>232</v>
      </c>
      <c r="E181" s="9">
        <v>2</v>
      </c>
      <c r="F181" s="10">
        <v>1</v>
      </c>
      <c r="G181" s="10">
        <v>0.4</v>
      </c>
      <c r="H181" s="10"/>
      <c r="I181" s="10">
        <f t="shared" si="20"/>
        <v>0.8</v>
      </c>
      <c r="J181" s="11"/>
    </row>
    <row r="182" spans="1:10" ht="24.95" customHeight="1" x14ac:dyDescent="0.25">
      <c r="A182" s="12"/>
      <c r="B182" s="8" t="s">
        <v>233</v>
      </c>
      <c r="C182" s="12"/>
      <c r="D182" s="12"/>
      <c r="E182" s="12"/>
      <c r="F182" s="12"/>
      <c r="G182" s="12"/>
      <c r="H182" s="12"/>
      <c r="I182" s="54">
        <f>SUM(I169:I181)</f>
        <v>39.339999999999996</v>
      </c>
      <c r="J182" s="7" t="s">
        <v>234</v>
      </c>
    </row>
    <row r="183" spans="1:10" ht="24.95" customHeight="1" x14ac:dyDescent="0.25">
      <c r="A183" s="7">
        <v>8</v>
      </c>
      <c r="B183" s="55" t="s">
        <v>336</v>
      </c>
      <c r="C183" s="11"/>
      <c r="D183" s="11"/>
      <c r="E183" s="11"/>
      <c r="F183" s="11"/>
      <c r="G183" s="11"/>
      <c r="H183" s="11"/>
      <c r="I183" s="16"/>
      <c r="J183" s="11"/>
    </row>
    <row r="184" spans="1:10" ht="24.95" customHeight="1" x14ac:dyDescent="0.25">
      <c r="A184" s="7"/>
      <c r="B184" s="12"/>
      <c r="C184" s="9">
        <v>1</v>
      </c>
      <c r="D184" s="9" t="s">
        <v>232</v>
      </c>
      <c r="E184" s="9">
        <v>1</v>
      </c>
      <c r="F184" s="10">
        <v>7.12</v>
      </c>
      <c r="G184" s="10">
        <v>7.82</v>
      </c>
      <c r="H184" s="10"/>
      <c r="I184" s="10">
        <f t="shared" ref="I184:I186" si="21">C184*E184*F184*G184</f>
        <v>55.678400000000003</v>
      </c>
      <c r="J184" s="11"/>
    </row>
    <row r="185" spans="1:10" ht="24.95" customHeight="1" x14ac:dyDescent="0.25">
      <c r="A185" s="7"/>
      <c r="B185" s="12"/>
      <c r="C185" s="9">
        <v>1</v>
      </c>
      <c r="D185" s="9" t="s">
        <v>232</v>
      </c>
      <c r="E185" s="9">
        <v>1</v>
      </c>
      <c r="F185" s="10">
        <v>7.7</v>
      </c>
      <c r="G185" s="10">
        <v>0.5</v>
      </c>
      <c r="H185" s="10"/>
      <c r="I185" s="10">
        <f t="shared" si="21"/>
        <v>3.85</v>
      </c>
      <c r="J185" s="11"/>
    </row>
    <row r="186" spans="1:10" ht="24.95" customHeight="1" x14ac:dyDescent="0.25">
      <c r="A186" s="7"/>
      <c r="B186" s="12"/>
      <c r="C186" s="9">
        <v>1</v>
      </c>
      <c r="D186" s="9" t="s">
        <v>232</v>
      </c>
      <c r="E186" s="9">
        <v>-1</v>
      </c>
      <c r="F186" s="10">
        <v>5</v>
      </c>
      <c r="G186" s="10">
        <v>2</v>
      </c>
      <c r="H186" s="10"/>
      <c r="I186" s="10">
        <f t="shared" si="21"/>
        <v>-10</v>
      </c>
      <c r="J186" s="11"/>
    </row>
    <row r="187" spans="1:10" ht="24.95" customHeight="1" x14ac:dyDescent="0.25">
      <c r="A187" s="12"/>
      <c r="B187" s="8" t="s">
        <v>233</v>
      </c>
      <c r="C187" s="12"/>
      <c r="D187" s="12"/>
      <c r="E187" s="12"/>
      <c r="F187" s="12"/>
      <c r="G187" s="12"/>
      <c r="H187" s="12"/>
      <c r="I187" s="54">
        <f>SUM(I184:I186)</f>
        <v>49.528400000000005</v>
      </c>
      <c r="J187" s="7" t="s">
        <v>234</v>
      </c>
    </row>
    <row r="188" spans="1:10" ht="24.95" customHeight="1" x14ac:dyDescent="0.25">
      <c r="A188" s="7">
        <v>8</v>
      </c>
      <c r="B188" s="55" t="s">
        <v>365</v>
      </c>
      <c r="C188" s="11"/>
      <c r="D188" s="11"/>
      <c r="E188" s="11"/>
      <c r="F188" s="11"/>
      <c r="G188" s="11"/>
      <c r="H188" s="11"/>
      <c r="I188" s="16"/>
      <c r="J188" s="11"/>
    </row>
    <row r="189" spans="1:10" ht="24.95" customHeight="1" x14ac:dyDescent="0.25">
      <c r="A189" s="7"/>
      <c r="B189" s="12"/>
      <c r="C189" s="9">
        <v>1</v>
      </c>
      <c r="D189" s="9" t="s">
        <v>232</v>
      </c>
      <c r="E189" s="9">
        <v>18</v>
      </c>
      <c r="F189" s="10">
        <v>0.75</v>
      </c>
      <c r="G189" s="10">
        <v>0.3</v>
      </c>
      <c r="H189" s="10">
        <v>0.17</v>
      </c>
      <c r="I189" s="10">
        <f>C189*E189*F189*G189*H189</f>
        <v>0.6885</v>
      </c>
      <c r="J189" s="11"/>
    </row>
    <row r="190" spans="1:10" ht="24.95" customHeight="1" x14ac:dyDescent="0.25">
      <c r="A190" s="7"/>
      <c r="B190" s="12"/>
      <c r="C190" s="9">
        <v>1</v>
      </c>
      <c r="D190" s="9" t="s">
        <v>232</v>
      </c>
      <c r="E190" s="9">
        <v>1</v>
      </c>
      <c r="F190" s="10">
        <v>3</v>
      </c>
      <c r="G190" s="10">
        <v>1.4</v>
      </c>
      <c r="H190" s="10">
        <v>0.15</v>
      </c>
      <c r="I190" s="10">
        <f t="shared" ref="I190:I191" si="22">C190*E190*F190*G190*H190</f>
        <v>0.62999999999999989</v>
      </c>
      <c r="J190" s="11"/>
    </row>
    <row r="191" spans="1:10" ht="24.95" customHeight="1" x14ac:dyDescent="0.25">
      <c r="A191" s="7"/>
      <c r="B191" s="12"/>
      <c r="C191" s="9">
        <v>1</v>
      </c>
      <c r="D191" s="9" t="s">
        <v>232</v>
      </c>
      <c r="E191" s="9">
        <v>1</v>
      </c>
      <c r="F191" s="10">
        <v>1.4</v>
      </c>
      <c r="G191" s="10">
        <v>1.4</v>
      </c>
      <c r="H191" s="10">
        <v>0.15</v>
      </c>
      <c r="I191" s="10">
        <f t="shared" si="22"/>
        <v>0.29399999999999993</v>
      </c>
      <c r="J191" s="11"/>
    </row>
    <row r="192" spans="1:10" ht="24.95" customHeight="1" x14ac:dyDescent="0.25">
      <c r="A192" s="12"/>
      <c r="B192" s="8" t="s">
        <v>233</v>
      </c>
      <c r="C192" s="12"/>
      <c r="D192" s="12"/>
      <c r="E192" s="12"/>
      <c r="F192" s="12"/>
      <c r="G192" s="12"/>
      <c r="H192" s="12"/>
      <c r="I192" s="54">
        <f>SUM(I188:I191)</f>
        <v>1.6124999999999998</v>
      </c>
      <c r="J192" s="7" t="s">
        <v>234</v>
      </c>
    </row>
    <row r="193" spans="1:15" ht="24.95" customHeight="1" x14ac:dyDescent="0.25">
      <c r="A193" s="12"/>
      <c r="B193" s="71" t="s">
        <v>387</v>
      </c>
      <c r="C193" s="12"/>
      <c r="D193" s="12"/>
      <c r="E193" s="12"/>
      <c r="F193" s="12"/>
      <c r="G193" s="12"/>
      <c r="H193" s="12"/>
      <c r="I193" s="54"/>
      <c r="J193" s="7"/>
    </row>
    <row r="194" spans="1:15" ht="24.95" customHeight="1" x14ac:dyDescent="0.25">
      <c r="A194" s="7">
        <v>4</v>
      </c>
      <c r="B194" s="55" t="s">
        <v>236</v>
      </c>
      <c r="C194" s="9"/>
      <c r="D194" s="9"/>
      <c r="E194" s="9"/>
      <c r="F194" s="10"/>
      <c r="G194" s="10"/>
      <c r="H194" s="10"/>
      <c r="I194" s="10"/>
      <c r="J194" s="11"/>
    </row>
    <row r="195" spans="1:15" ht="24.95" customHeight="1" x14ac:dyDescent="0.25">
      <c r="A195" s="7"/>
      <c r="B195" s="8" t="s">
        <v>237</v>
      </c>
      <c r="C195" s="9">
        <v>2</v>
      </c>
      <c r="D195" s="9" t="s">
        <v>232</v>
      </c>
      <c r="E195" s="9">
        <v>3</v>
      </c>
      <c r="F195" s="10">
        <v>0.22500000000000001</v>
      </c>
      <c r="G195" s="10">
        <v>2.4</v>
      </c>
      <c r="H195" s="10"/>
      <c r="I195" s="10">
        <f t="shared" ref="I195:I198" si="23">C195*E195*F195*G195</f>
        <v>3.24</v>
      </c>
      <c r="J195" s="11"/>
    </row>
    <row r="196" spans="1:15" ht="24.95" customHeight="1" x14ac:dyDescent="0.25">
      <c r="A196" s="7"/>
      <c r="B196" s="8" t="s">
        <v>342</v>
      </c>
      <c r="C196" s="9">
        <v>2</v>
      </c>
      <c r="D196" s="9" t="s">
        <v>232</v>
      </c>
      <c r="E196" s="9">
        <v>5</v>
      </c>
      <c r="F196" s="10">
        <v>0.2</v>
      </c>
      <c r="G196" s="10">
        <v>2.4</v>
      </c>
      <c r="H196" s="10"/>
      <c r="I196" s="10">
        <f t="shared" si="23"/>
        <v>4.8</v>
      </c>
      <c r="J196" s="11"/>
    </row>
    <row r="197" spans="1:15" ht="24.95" customHeight="1" x14ac:dyDescent="0.25">
      <c r="A197" s="7"/>
      <c r="B197" s="8" t="s">
        <v>237</v>
      </c>
      <c r="C197" s="9">
        <v>2</v>
      </c>
      <c r="D197" s="9" t="s">
        <v>232</v>
      </c>
      <c r="E197" s="9">
        <v>3</v>
      </c>
      <c r="F197" s="10">
        <v>0.45</v>
      </c>
      <c r="G197" s="10">
        <v>2.4</v>
      </c>
      <c r="H197" s="10"/>
      <c r="I197" s="10">
        <f t="shared" si="23"/>
        <v>6.48</v>
      </c>
      <c r="J197" s="11"/>
    </row>
    <row r="198" spans="1:15" ht="24.95" customHeight="1" x14ac:dyDescent="0.25">
      <c r="A198" s="7"/>
      <c r="B198" s="8" t="s">
        <v>342</v>
      </c>
      <c r="C198" s="9">
        <v>2</v>
      </c>
      <c r="D198" s="9" t="s">
        <v>232</v>
      </c>
      <c r="E198" s="9">
        <v>5</v>
      </c>
      <c r="F198" s="10">
        <v>0.4</v>
      </c>
      <c r="G198" s="10">
        <v>2.4</v>
      </c>
      <c r="H198" s="10"/>
      <c r="I198" s="10">
        <f t="shared" si="23"/>
        <v>9.6</v>
      </c>
      <c r="J198" s="11"/>
    </row>
    <row r="199" spans="1:15" ht="24.95" customHeight="1" x14ac:dyDescent="0.25">
      <c r="A199" s="12"/>
      <c r="B199" s="55" t="s">
        <v>233</v>
      </c>
      <c r="C199" s="12"/>
      <c r="D199" s="12"/>
      <c r="E199" s="12"/>
      <c r="F199" s="12"/>
      <c r="G199" s="12"/>
      <c r="H199" s="12"/>
      <c r="I199" s="54">
        <f>SUM(I195:I198)</f>
        <v>24.119999999999997</v>
      </c>
      <c r="J199" s="7" t="s">
        <v>234</v>
      </c>
    </row>
    <row r="200" spans="1:15" ht="24.95" customHeight="1" x14ac:dyDescent="0.25">
      <c r="A200" s="11"/>
      <c r="B200" s="11"/>
      <c r="C200" s="11"/>
      <c r="D200" s="11"/>
      <c r="E200" s="11"/>
      <c r="F200" s="11"/>
      <c r="G200" s="11"/>
      <c r="H200" s="11"/>
      <c r="I200" s="16"/>
      <c r="J200" s="11"/>
    </row>
    <row r="201" spans="1:15" ht="24.95" customHeight="1" x14ac:dyDescent="0.25">
      <c r="A201" s="7">
        <v>5</v>
      </c>
      <c r="B201" s="55" t="s">
        <v>362</v>
      </c>
      <c r="C201" s="9"/>
      <c r="D201" s="9"/>
      <c r="E201" s="9"/>
      <c r="F201" s="10"/>
      <c r="G201" s="10"/>
      <c r="H201" s="10"/>
      <c r="I201" s="10"/>
      <c r="J201" s="11"/>
    </row>
    <row r="202" spans="1:15" ht="24.95" customHeight="1" x14ac:dyDescent="0.25">
      <c r="A202" s="7"/>
      <c r="B202" s="8"/>
      <c r="C202" s="9">
        <v>2</v>
      </c>
      <c r="D202" s="9" t="s">
        <v>232</v>
      </c>
      <c r="E202" s="9">
        <v>1</v>
      </c>
      <c r="F202" s="10">
        <v>2.0299999999999998</v>
      </c>
      <c r="G202" s="10">
        <v>2.8</v>
      </c>
      <c r="H202" s="10"/>
      <c r="I202" s="10">
        <f t="shared" ref="I202:I203" si="24">C202*E202*F202*G202</f>
        <v>11.367999999999999</v>
      </c>
      <c r="J202" s="11"/>
      <c r="M202">
        <f>F202*G202</f>
        <v>5.6839999999999993</v>
      </c>
      <c r="O202">
        <f>C202*E202*F202*G202</f>
        <v>11.367999999999999</v>
      </c>
    </row>
    <row r="203" spans="1:15" ht="24.95" customHeight="1" x14ac:dyDescent="0.25">
      <c r="A203" s="7"/>
      <c r="B203" s="8"/>
      <c r="C203" s="9">
        <v>2</v>
      </c>
      <c r="D203" s="9" t="s">
        <v>232</v>
      </c>
      <c r="E203" s="9">
        <v>2</v>
      </c>
      <c r="F203" s="10">
        <v>1.55</v>
      </c>
      <c r="G203" s="10">
        <v>2.8</v>
      </c>
      <c r="H203" s="10"/>
      <c r="I203" s="10">
        <f t="shared" si="24"/>
        <v>17.36</v>
      </c>
      <c r="J203" s="11"/>
      <c r="M203">
        <f>F203*G203</f>
        <v>4.34</v>
      </c>
      <c r="O203">
        <f>C203*E203*F203*G203</f>
        <v>17.36</v>
      </c>
    </row>
    <row r="204" spans="1:15" ht="24.95" customHeight="1" x14ac:dyDescent="0.25">
      <c r="A204" s="12"/>
      <c r="B204" s="8" t="s">
        <v>233</v>
      </c>
      <c r="C204" s="12"/>
      <c r="D204" s="12"/>
      <c r="E204" s="12"/>
      <c r="F204" s="12"/>
      <c r="G204" s="12"/>
      <c r="H204" s="12"/>
      <c r="I204" s="54">
        <f>SUM(I202:I203)</f>
        <v>28.727999999999998</v>
      </c>
      <c r="J204" s="7" t="s">
        <v>234</v>
      </c>
      <c r="O204">
        <f>SUM(O202:O202)</f>
        <v>11.367999999999999</v>
      </c>
    </row>
    <row r="205" spans="1:15" ht="24.95" customHeight="1" x14ac:dyDescent="0.25">
      <c r="A205" s="12"/>
      <c r="B205" s="8"/>
      <c r="C205" s="12"/>
      <c r="D205" s="12"/>
      <c r="E205" s="12"/>
      <c r="F205" s="12"/>
      <c r="G205" s="12"/>
      <c r="H205" s="12"/>
      <c r="I205" s="54"/>
      <c r="J205" s="7"/>
    </row>
    <row r="206" spans="1:15" ht="24.95" customHeight="1" x14ac:dyDescent="0.25">
      <c r="A206" s="7">
        <v>8</v>
      </c>
      <c r="B206" s="55" t="s">
        <v>245</v>
      </c>
      <c r="C206" s="11"/>
      <c r="D206" s="11"/>
      <c r="E206" s="11"/>
      <c r="F206" s="11"/>
      <c r="G206" s="11"/>
      <c r="H206" s="11"/>
      <c r="I206" s="16"/>
      <c r="J206" s="11"/>
    </row>
    <row r="207" spans="1:15" ht="24.95" customHeight="1" x14ac:dyDescent="0.25">
      <c r="A207" s="7"/>
      <c r="B207" s="12" t="s">
        <v>256</v>
      </c>
      <c r="C207" s="9">
        <v>1</v>
      </c>
      <c r="D207" s="9" t="s">
        <v>232</v>
      </c>
      <c r="E207" s="9">
        <v>1</v>
      </c>
      <c r="F207" s="10">
        <v>5.66</v>
      </c>
      <c r="G207" s="10">
        <v>0.2</v>
      </c>
      <c r="H207" s="10"/>
      <c r="I207" s="10">
        <f t="shared" ref="I207:I218" si="25">C207*E207*F207*G207</f>
        <v>1.1320000000000001</v>
      </c>
      <c r="J207" s="11"/>
    </row>
    <row r="208" spans="1:15" ht="24.95" customHeight="1" x14ac:dyDescent="0.25">
      <c r="A208" s="7"/>
      <c r="B208" s="12" t="s">
        <v>344</v>
      </c>
      <c r="C208" s="9">
        <v>1</v>
      </c>
      <c r="D208" s="9" t="s">
        <v>232</v>
      </c>
      <c r="E208" s="9">
        <v>1</v>
      </c>
      <c r="F208" s="10">
        <v>2.56</v>
      </c>
      <c r="G208" s="10">
        <v>0.2</v>
      </c>
      <c r="H208" s="10"/>
      <c r="I208" s="10">
        <f t="shared" si="25"/>
        <v>0.51200000000000001</v>
      </c>
      <c r="J208" s="11"/>
    </row>
    <row r="209" spans="1:10" ht="24.95" customHeight="1" x14ac:dyDescent="0.25">
      <c r="A209" s="7"/>
      <c r="B209" s="12" t="s">
        <v>345</v>
      </c>
      <c r="C209" s="9">
        <v>1</v>
      </c>
      <c r="D209" s="9" t="s">
        <v>232</v>
      </c>
      <c r="E209" s="9">
        <v>1</v>
      </c>
      <c r="F209" s="10">
        <v>4.0999999999999996</v>
      </c>
      <c r="G209" s="10">
        <v>0.2</v>
      </c>
      <c r="H209" s="10"/>
      <c r="I209" s="10">
        <f t="shared" si="25"/>
        <v>0.82</v>
      </c>
      <c r="J209" s="11"/>
    </row>
    <row r="210" spans="1:10" ht="24.95" customHeight="1" x14ac:dyDescent="0.25">
      <c r="A210" s="7"/>
      <c r="B210" s="12" t="s">
        <v>346</v>
      </c>
      <c r="C210" s="9">
        <v>1</v>
      </c>
      <c r="D210" s="9" t="s">
        <v>232</v>
      </c>
      <c r="E210" s="9">
        <v>1</v>
      </c>
      <c r="F210" s="10">
        <v>18.72</v>
      </c>
      <c r="G210" s="10">
        <v>0.2</v>
      </c>
      <c r="H210" s="10"/>
      <c r="I210" s="10">
        <f t="shared" si="25"/>
        <v>3.7439999999999998</v>
      </c>
      <c r="J210" s="11"/>
    </row>
    <row r="211" spans="1:10" ht="24.95" customHeight="1" x14ac:dyDescent="0.25">
      <c r="A211" s="7"/>
      <c r="B211" s="12" t="s">
        <v>364</v>
      </c>
      <c r="C211" s="9">
        <v>1</v>
      </c>
      <c r="D211" s="9" t="s">
        <v>232</v>
      </c>
      <c r="E211" s="9">
        <v>1</v>
      </c>
      <c r="F211" s="10">
        <v>7.35</v>
      </c>
      <c r="G211" s="10">
        <v>0.2</v>
      </c>
      <c r="H211" s="10"/>
      <c r="I211" s="10">
        <f t="shared" si="25"/>
        <v>1.47</v>
      </c>
      <c r="J211" s="11"/>
    </row>
    <row r="212" spans="1:10" ht="24.95" customHeight="1" x14ac:dyDescent="0.25">
      <c r="A212" s="7"/>
      <c r="B212" s="12" t="s">
        <v>364</v>
      </c>
      <c r="C212" s="9">
        <v>1</v>
      </c>
      <c r="D212" s="9" t="s">
        <v>232</v>
      </c>
      <c r="E212" s="9">
        <v>1</v>
      </c>
      <c r="F212" s="10">
        <v>0.85</v>
      </c>
      <c r="G212" s="10">
        <v>0.15</v>
      </c>
      <c r="H212" s="10"/>
      <c r="I212" s="10">
        <f t="shared" si="25"/>
        <v>0.1275</v>
      </c>
      <c r="J212" s="11"/>
    </row>
    <row r="213" spans="1:10" ht="24.95" customHeight="1" x14ac:dyDescent="0.25">
      <c r="A213" s="7"/>
      <c r="B213" s="12" t="s">
        <v>256</v>
      </c>
      <c r="C213" s="9">
        <v>1</v>
      </c>
      <c r="D213" s="9" t="s">
        <v>232</v>
      </c>
      <c r="E213" s="9">
        <v>2</v>
      </c>
      <c r="F213" s="10">
        <v>5.66</v>
      </c>
      <c r="G213" s="10">
        <v>0.4</v>
      </c>
      <c r="H213" s="10"/>
      <c r="I213" s="10">
        <f t="shared" si="25"/>
        <v>4.5280000000000005</v>
      </c>
      <c r="J213" s="11"/>
    </row>
    <row r="214" spans="1:10" ht="24.95" customHeight="1" x14ac:dyDescent="0.25">
      <c r="A214" s="7"/>
      <c r="B214" s="12" t="s">
        <v>344</v>
      </c>
      <c r="C214" s="9">
        <v>1</v>
      </c>
      <c r="D214" s="9" t="s">
        <v>232</v>
      </c>
      <c r="E214" s="9">
        <v>2</v>
      </c>
      <c r="F214" s="10">
        <v>2.56</v>
      </c>
      <c r="G214" s="10">
        <v>0.4</v>
      </c>
      <c r="H214" s="10"/>
      <c r="I214" s="10">
        <f t="shared" si="25"/>
        <v>2.048</v>
      </c>
      <c r="J214" s="11"/>
    </row>
    <row r="215" spans="1:10" ht="24.95" customHeight="1" x14ac:dyDescent="0.25">
      <c r="A215" s="7"/>
      <c r="B215" s="12" t="s">
        <v>345</v>
      </c>
      <c r="C215" s="9">
        <v>1</v>
      </c>
      <c r="D215" s="9" t="s">
        <v>232</v>
      </c>
      <c r="E215" s="9">
        <v>2</v>
      </c>
      <c r="F215" s="10">
        <v>4.0999999999999996</v>
      </c>
      <c r="G215" s="10">
        <v>0.4</v>
      </c>
      <c r="H215" s="10"/>
      <c r="I215" s="10">
        <f t="shared" si="25"/>
        <v>3.28</v>
      </c>
      <c r="J215" s="11"/>
    </row>
    <row r="216" spans="1:10" ht="24.95" customHeight="1" x14ac:dyDescent="0.25">
      <c r="A216" s="7"/>
      <c r="B216" s="12" t="s">
        <v>346</v>
      </c>
      <c r="C216" s="9">
        <v>1</v>
      </c>
      <c r="D216" s="9" t="s">
        <v>232</v>
      </c>
      <c r="E216" s="9">
        <v>2</v>
      </c>
      <c r="F216" s="10">
        <v>18.72</v>
      </c>
      <c r="G216" s="10">
        <v>0.4</v>
      </c>
      <c r="H216" s="10"/>
      <c r="I216" s="10">
        <f t="shared" si="25"/>
        <v>14.975999999999999</v>
      </c>
      <c r="J216" s="11"/>
    </row>
    <row r="217" spans="1:10" ht="24.95" customHeight="1" x14ac:dyDescent="0.25">
      <c r="A217" s="7"/>
      <c r="B217" s="12" t="s">
        <v>364</v>
      </c>
      <c r="C217" s="9">
        <v>1</v>
      </c>
      <c r="D217" s="9" t="s">
        <v>232</v>
      </c>
      <c r="E217" s="9">
        <v>2</v>
      </c>
      <c r="F217" s="10">
        <v>7.35</v>
      </c>
      <c r="G217" s="10">
        <v>0.4</v>
      </c>
      <c r="H217" s="10"/>
      <c r="I217" s="10">
        <f t="shared" si="25"/>
        <v>5.88</v>
      </c>
      <c r="J217" s="11"/>
    </row>
    <row r="218" spans="1:10" ht="24.95" customHeight="1" x14ac:dyDescent="0.25">
      <c r="A218" s="7"/>
      <c r="B218" s="12" t="s">
        <v>364</v>
      </c>
      <c r="C218" s="9">
        <v>1</v>
      </c>
      <c r="D218" s="9" t="s">
        <v>232</v>
      </c>
      <c r="E218" s="9">
        <v>2</v>
      </c>
      <c r="F218" s="10">
        <v>0.85</v>
      </c>
      <c r="G218" s="10">
        <v>0.4</v>
      </c>
      <c r="H218" s="10"/>
      <c r="I218" s="10">
        <f t="shared" si="25"/>
        <v>0.68</v>
      </c>
      <c r="J218" s="11"/>
    </row>
    <row r="219" spans="1:10" ht="24.95" customHeight="1" x14ac:dyDescent="0.25">
      <c r="A219" s="12"/>
      <c r="B219" s="8" t="s">
        <v>233</v>
      </c>
      <c r="C219" s="12"/>
      <c r="D219" s="12"/>
      <c r="E219" s="12"/>
      <c r="F219" s="12"/>
      <c r="G219" s="12"/>
      <c r="H219" s="12"/>
      <c r="I219" s="54">
        <f>SUM(I207:I218)</f>
        <v>39.197500000000005</v>
      </c>
      <c r="J219" s="7" t="s">
        <v>234</v>
      </c>
    </row>
    <row r="220" spans="1:10" ht="24.95" customHeight="1" x14ac:dyDescent="0.25">
      <c r="A220" s="7">
        <v>8</v>
      </c>
      <c r="B220" s="55" t="s">
        <v>336</v>
      </c>
      <c r="C220" s="11"/>
      <c r="D220" s="11"/>
      <c r="E220" s="11"/>
      <c r="F220" s="11"/>
      <c r="G220" s="11"/>
      <c r="H220" s="11"/>
      <c r="I220" s="16"/>
      <c r="J220" s="11"/>
    </row>
    <row r="221" spans="1:10" ht="24.95" customHeight="1" x14ac:dyDescent="0.25">
      <c r="A221" s="7"/>
      <c r="B221" s="12"/>
      <c r="C221" s="9">
        <v>1</v>
      </c>
      <c r="D221" s="9" t="s">
        <v>232</v>
      </c>
      <c r="E221" s="9">
        <v>1</v>
      </c>
      <c r="F221" s="10">
        <v>7.12</v>
      </c>
      <c r="G221" s="10">
        <v>7.82</v>
      </c>
      <c r="H221" s="10"/>
      <c r="I221" s="10">
        <f t="shared" ref="I221:I224" si="26">C221*E221*F221*G221</f>
        <v>55.678400000000003</v>
      </c>
      <c r="J221" s="11"/>
    </row>
    <row r="222" spans="1:10" ht="24.95" customHeight="1" x14ac:dyDescent="0.25">
      <c r="A222" s="7"/>
      <c r="B222" s="12"/>
      <c r="C222" s="9">
        <v>1</v>
      </c>
      <c r="D222" s="9" t="s">
        <v>232</v>
      </c>
      <c r="E222" s="9">
        <v>1</v>
      </c>
      <c r="F222" s="10">
        <v>7.7</v>
      </c>
      <c r="G222" s="10">
        <v>0.5</v>
      </c>
      <c r="H222" s="10"/>
      <c r="I222" s="10">
        <f t="shared" si="26"/>
        <v>3.85</v>
      </c>
      <c r="J222" s="11"/>
    </row>
    <row r="223" spans="1:10" ht="24.95" customHeight="1" x14ac:dyDescent="0.25">
      <c r="A223" s="7"/>
      <c r="B223" s="12"/>
      <c r="C223" s="9">
        <v>1</v>
      </c>
      <c r="D223" s="9" t="s">
        <v>232</v>
      </c>
      <c r="E223" s="9">
        <v>-1</v>
      </c>
      <c r="F223" s="10">
        <v>1.23</v>
      </c>
      <c r="G223" s="10">
        <v>1.1499999999999999</v>
      </c>
      <c r="H223" s="10"/>
      <c r="I223" s="10">
        <f t="shared" si="26"/>
        <v>-1.4144999999999999</v>
      </c>
      <c r="J223" s="11"/>
    </row>
    <row r="224" spans="1:10" ht="24.95" customHeight="1" x14ac:dyDescent="0.25">
      <c r="A224" s="7"/>
      <c r="B224" s="12"/>
      <c r="C224" s="9">
        <v>1</v>
      </c>
      <c r="D224" s="9" t="s">
        <v>232</v>
      </c>
      <c r="E224" s="9">
        <v>-1</v>
      </c>
      <c r="F224" s="10">
        <v>5</v>
      </c>
      <c r="G224" s="10">
        <v>2</v>
      </c>
      <c r="H224" s="10"/>
      <c r="I224" s="10">
        <f t="shared" si="26"/>
        <v>-10</v>
      </c>
      <c r="J224" s="11"/>
    </row>
    <row r="225" spans="1:10" ht="24.95" customHeight="1" x14ac:dyDescent="0.25">
      <c r="A225" s="12"/>
      <c r="B225" s="8" t="s">
        <v>233</v>
      </c>
      <c r="C225" s="12"/>
      <c r="D225" s="12"/>
      <c r="E225" s="12"/>
      <c r="F225" s="12"/>
      <c r="G225" s="12"/>
      <c r="H225" s="12"/>
      <c r="I225" s="54">
        <f>SUM(I221:I224)</f>
        <v>48.113900000000008</v>
      </c>
      <c r="J225" s="7" t="s">
        <v>234</v>
      </c>
    </row>
    <row r="226" spans="1:10" ht="24.95" customHeight="1" x14ac:dyDescent="0.25">
      <c r="A226" s="7">
        <v>8</v>
      </c>
      <c r="B226" s="55" t="s">
        <v>365</v>
      </c>
      <c r="C226" s="11"/>
      <c r="D226" s="11"/>
      <c r="E226" s="11"/>
      <c r="F226" s="11"/>
      <c r="G226" s="11"/>
      <c r="H226" s="11"/>
      <c r="I226" s="16"/>
      <c r="J226" s="11"/>
    </row>
    <row r="227" spans="1:10" ht="24.95" customHeight="1" x14ac:dyDescent="0.25">
      <c r="A227" s="7"/>
      <c r="B227" s="12"/>
      <c r="C227" s="9">
        <v>1</v>
      </c>
      <c r="D227" s="9" t="s">
        <v>232</v>
      </c>
      <c r="E227" s="9">
        <v>18</v>
      </c>
      <c r="F227" s="10">
        <v>0.75</v>
      </c>
      <c r="G227" s="10">
        <v>0.3</v>
      </c>
      <c r="H227" s="10">
        <v>0.17</v>
      </c>
      <c r="I227" s="10">
        <f>C227*E227*F227*G227*H227</f>
        <v>0.6885</v>
      </c>
      <c r="J227" s="11"/>
    </row>
    <row r="228" spans="1:10" ht="24.95" customHeight="1" x14ac:dyDescent="0.25">
      <c r="A228" s="7"/>
      <c r="B228" s="12"/>
      <c r="C228" s="9">
        <v>1</v>
      </c>
      <c r="D228" s="9" t="s">
        <v>232</v>
      </c>
      <c r="E228" s="9">
        <v>1</v>
      </c>
      <c r="F228" s="10">
        <v>3</v>
      </c>
      <c r="G228" s="10">
        <v>1.4</v>
      </c>
      <c r="H228" s="10">
        <v>0.15</v>
      </c>
      <c r="I228" s="10">
        <f t="shared" ref="I228:I229" si="27">C228*E228*F228*G228*H228</f>
        <v>0.62999999999999989</v>
      </c>
      <c r="J228" s="11"/>
    </row>
    <row r="229" spans="1:10" ht="24.95" customHeight="1" x14ac:dyDescent="0.25">
      <c r="A229" s="7"/>
      <c r="B229" s="12"/>
      <c r="C229" s="9">
        <v>1</v>
      </c>
      <c r="D229" s="9" t="s">
        <v>232</v>
      </c>
      <c r="E229" s="9">
        <v>1</v>
      </c>
      <c r="F229" s="10">
        <v>1.4</v>
      </c>
      <c r="G229" s="10">
        <v>1.4</v>
      </c>
      <c r="H229" s="10">
        <v>0.15</v>
      </c>
      <c r="I229" s="10">
        <f t="shared" si="27"/>
        <v>0.29399999999999993</v>
      </c>
      <c r="J229" s="11"/>
    </row>
    <row r="230" spans="1:10" ht="24.95" customHeight="1" x14ac:dyDescent="0.25">
      <c r="A230" s="12"/>
      <c r="B230" s="8" t="s">
        <v>233</v>
      </c>
      <c r="C230" s="12"/>
      <c r="D230" s="12"/>
      <c r="E230" s="12"/>
      <c r="F230" s="12"/>
      <c r="G230" s="12"/>
      <c r="H230" s="12"/>
      <c r="I230" s="54">
        <f>SUM(I226:I229)</f>
        <v>1.6124999999999998</v>
      </c>
      <c r="J230" s="7" t="s">
        <v>234</v>
      </c>
    </row>
    <row r="231" spans="1:10" ht="24.95" customHeight="1" x14ac:dyDescent="0.25">
      <c r="A231" s="12"/>
      <c r="B231" s="8"/>
      <c r="C231" s="12"/>
      <c r="D231" s="12"/>
      <c r="E231" s="12"/>
      <c r="F231" s="12"/>
      <c r="G231" s="12"/>
      <c r="H231" s="12"/>
      <c r="I231" s="54"/>
      <c r="J231" s="7"/>
    </row>
    <row r="232" spans="1:10" ht="24.95" customHeight="1" x14ac:dyDescent="0.25">
      <c r="A232" s="12"/>
      <c r="B232" s="71" t="s">
        <v>388</v>
      </c>
      <c r="C232" s="12"/>
      <c r="D232" s="12"/>
      <c r="E232" s="12"/>
      <c r="F232" s="12"/>
      <c r="G232" s="12"/>
      <c r="H232" s="12"/>
      <c r="I232" s="54"/>
      <c r="J232" s="7"/>
    </row>
    <row r="233" spans="1:10" ht="24.95" customHeight="1" x14ac:dyDescent="0.25">
      <c r="A233" s="7">
        <v>4</v>
      </c>
      <c r="B233" s="55" t="s">
        <v>236</v>
      </c>
      <c r="C233" s="9"/>
      <c r="D233" s="9"/>
      <c r="E233" s="9"/>
      <c r="F233" s="10"/>
      <c r="G233" s="10"/>
      <c r="H233" s="10"/>
      <c r="I233" s="10"/>
      <c r="J233" s="11"/>
    </row>
    <row r="234" spans="1:10" ht="24.95" customHeight="1" x14ac:dyDescent="0.25">
      <c r="A234" s="7"/>
      <c r="B234" s="8" t="s">
        <v>237</v>
      </c>
      <c r="C234" s="9">
        <v>2</v>
      </c>
      <c r="D234" s="9" t="s">
        <v>232</v>
      </c>
      <c r="E234" s="9">
        <v>3</v>
      </c>
      <c r="F234" s="10">
        <v>0.22500000000000001</v>
      </c>
      <c r="G234" s="10">
        <v>2.4</v>
      </c>
      <c r="H234" s="10"/>
      <c r="I234" s="10">
        <f t="shared" ref="I234:I237" si="28">C234*E234*F234*G234</f>
        <v>3.24</v>
      </c>
      <c r="J234" s="11"/>
    </row>
    <row r="235" spans="1:10" ht="24.95" customHeight="1" x14ac:dyDescent="0.25">
      <c r="A235" s="7"/>
      <c r="B235" s="8" t="s">
        <v>342</v>
      </c>
      <c r="C235" s="9">
        <v>2</v>
      </c>
      <c r="D235" s="9" t="s">
        <v>232</v>
      </c>
      <c r="E235" s="9">
        <v>5</v>
      </c>
      <c r="F235" s="10">
        <v>0.2</v>
      </c>
      <c r="G235" s="10">
        <v>2.4</v>
      </c>
      <c r="H235" s="10"/>
      <c r="I235" s="10">
        <f t="shared" si="28"/>
        <v>4.8</v>
      </c>
      <c r="J235" s="11"/>
    </row>
    <row r="236" spans="1:10" ht="24.95" customHeight="1" x14ac:dyDescent="0.25">
      <c r="A236" s="7"/>
      <c r="B236" s="8" t="s">
        <v>237</v>
      </c>
      <c r="C236" s="9">
        <v>2</v>
      </c>
      <c r="D236" s="9" t="s">
        <v>232</v>
      </c>
      <c r="E236" s="9">
        <v>3</v>
      </c>
      <c r="F236" s="10">
        <v>0.45</v>
      </c>
      <c r="G236" s="10">
        <v>2.4</v>
      </c>
      <c r="H236" s="10"/>
      <c r="I236" s="10">
        <f t="shared" si="28"/>
        <v>6.48</v>
      </c>
      <c r="J236" s="11"/>
    </row>
    <row r="237" spans="1:10" ht="24.95" customHeight="1" x14ac:dyDescent="0.25">
      <c r="A237" s="7"/>
      <c r="B237" s="8" t="s">
        <v>342</v>
      </c>
      <c r="C237" s="9">
        <v>2</v>
      </c>
      <c r="D237" s="9" t="s">
        <v>232</v>
      </c>
      <c r="E237" s="9">
        <v>5</v>
      </c>
      <c r="F237" s="10">
        <v>0.4</v>
      </c>
      <c r="G237" s="10">
        <v>2.4</v>
      </c>
      <c r="H237" s="10"/>
      <c r="I237" s="10">
        <f t="shared" si="28"/>
        <v>9.6</v>
      </c>
      <c r="J237" s="11"/>
    </row>
    <row r="238" spans="1:10" ht="24.95" customHeight="1" x14ac:dyDescent="0.25">
      <c r="A238" s="12"/>
      <c r="B238" s="55" t="s">
        <v>233</v>
      </c>
      <c r="C238" s="12"/>
      <c r="D238" s="12"/>
      <c r="E238" s="12"/>
      <c r="F238" s="12"/>
      <c r="G238" s="12"/>
      <c r="H238" s="12"/>
      <c r="I238" s="54">
        <f>SUM(I234:I237)</f>
        <v>24.119999999999997</v>
      </c>
      <c r="J238" s="7" t="s">
        <v>234</v>
      </c>
    </row>
    <row r="239" spans="1:10" ht="24.95" customHeight="1" x14ac:dyDescent="0.25">
      <c r="A239" s="11"/>
      <c r="B239" s="11"/>
      <c r="C239" s="11"/>
      <c r="D239" s="11"/>
      <c r="E239" s="11"/>
      <c r="F239" s="11"/>
      <c r="G239" s="11"/>
      <c r="H239" s="11"/>
      <c r="I239" s="16"/>
      <c r="J239" s="11"/>
    </row>
    <row r="240" spans="1:10" ht="24.95" customHeight="1" x14ac:dyDescent="0.25">
      <c r="A240" s="7">
        <v>5</v>
      </c>
      <c r="B240" s="55" t="s">
        <v>362</v>
      </c>
      <c r="C240" s="9"/>
      <c r="D240" s="9"/>
      <c r="E240" s="9"/>
      <c r="F240" s="10"/>
      <c r="G240" s="10"/>
      <c r="H240" s="10"/>
      <c r="I240" s="10"/>
      <c r="J240" s="11"/>
    </row>
    <row r="241" spans="1:15" ht="24.95" customHeight="1" x14ac:dyDescent="0.25">
      <c r="A241" s="7"/>
      <c r="B241" s="8"/>
      <c r="C241" s="9">
        <v>2</v>
      </c>
      <c r="D241" s="9" t="s">
        <v>232</v>
      </c>
      <c r="E241" s="9">
        <v>1</v>
      </c>
      <c r="F241" s="10">
        <v>2.0299999999999998</v>
      </c>
      <c r="G241" s="10">
        <v>2.8</v>
      </c>
      <c r="H241" s="10"/>
      <c r="I241" s="10">
        <f t="shared" ref="I241:I242" si="29">C241*E241*F241*G241</f>
        <v>11.367999999999999</v>
      </c>
      <c r="J241" s="11"/>
      <c r="M241">
        <f>F241*G241</f>
        <v>5.6839999999999993</v>
      </c>
      <c r="O241">
        <f>C241*E241*F241*G241</f>
        <v>11.367999999999999</v>
      </c>
    </row>
    <row r="242" spans="1:15" ht="24.95" customHeight="1" x14ac:dyDescent="0.25">
      <c r="A242" s="7"/>
      <c r="B242" s="8"/>
      <c r="C242" s="9">
        <v>2</v>
      </c>
      <c r="D242" s="9" t="s">
        <v>232</v>
      </c>
      <c r="E242" s="9">
        <v>2</v>
      </c>
      <c r="F242" s="10">
        <v>1.55</v>
      </c>
      <c r="G242" s="10">
        <v>2.8</v>
      </c>
      <c r="H242" s="10"/>
      <c r="I242" s="10">
        <f t="shared" si="29"/>
        <v>17.36</v>
      </c>
      <c r="J242" s="11"/>
      <c r="M242">
        <f>F242*G242</f>
        <v>4.34</v>
      </c>
      <c r="O242">
        <f>C242*E242*F242*G242</f>
        <v>17.36</v>
      </c>
    </row>
    <row r="243" spans="1:15" ht="24.95" customHeight="1" x14ac:dyDescent="0.25">
      <c r="A243" s="12"/>
      <c r="B243" s="8" t="s">
        <v>233</v>
      </c>
      <c r="C243" s="12"/>
      <c r="D243" s="12"/>
      <c r="E243" s="12"/>
      <c r="F243" s="12"/>
      <c r="G243" s="12"/>
      <c r="H243" s="12"/>
      <c r="I243" s="54">
        <f>SUM(I241:I242)</f>
        <v>28.727999999999998</v>
      </c>
      <c r="J243" s="7" t="s">
        <v>234</v>
      </c>
      <c r="O243">
        <f>SUM(O241:O241)</f>
        <v>11.367999999999999</v>
      </c>
    </row>
    <row r="244" spans="1:15" ht="24.95" customHeight="1" x14ac:dyDescent="0.25">
      <c r="A244" s="12"/>
      <c r="B244" s="8"/>
      <c r="C244" s="12"/>
      <c r="D244" s="12"/>
      <c r="E244" s="12"/>
      <c r="F244" s="12"/>
      <c r="G244" s="12"/>
      <c r="H244" s="12"/>
      <c r="I244" s="54"/>
      <c r="J244" s="7"/>
    </row>
    <row r="245" spans="1:15" ht="24.95" customHeight="1" x14ac:dyDescent="0.25">
      <c r="A245" s="7">
        <v>8</v>
      </c>
      <c r="B245" s="55" t="s">
        <v>245</v>
      </c>
      <c r="C245" s="11"/>
      <c r="D245" s="11"/>
      <c r="E245" s="11"/>
      <c r="F245" s="11"/>
      <c r="G245" s="11"/>
      <c r="H245" s="11"/>
      <c r="I245" s="16"/>
      <c r="J245" s="11"/>
    </row>
    <row r="246" spans="1:15" ht="24.95" customHeight="1" x14ac:dyDescent="0.25">
      <c r="A246" s="7"/>
      <c r="B246" s="12" t="s">
        <v>256</v>
      </c>
      <c r="C246" s="9">
        <v>1</v>
      </c>
      <c r="D246" s="9" t="s">
        <v>232</v>
      </c>
      <c r="E246" s="9">
        <v>1</v>
      </c>
      <c r="F246" s="10">
        <v>5.66</v>
      </c>
      <c r="G246" s="10">
        <v>0.2</v>
      </c>
      <c r="H246" s="10"/>
      <c r="I246" s="10">
        <f t="shared" ref="I246:I258" si="30">C246*E246*F246*G246</f>
        <v>1.1320000000000001</v>
      </c>
      <c r="J246" s="11"/>
    </row>
    <row r="247" spans="1:15" ht="24.95" customHeight="1" x14ac:dyDescent="0.25">
      <c r="A247" s="7"/>
      <c r="B247" s="12" t="s">
        <v>344</v>
      </c>
      <c r="C247" s="9">
        <v>1</v>
      </c>
      <c r="D247" s="9" t="s">
        <v>232</v>
      </c>
      <c r="E247" s="9">
        <v>1</v>
      </c>
      <c r="F247" s="10">
        <v>2.56</v>
      </c>
      <c r="G247" s="10">
        <v>0.2</v>
      </c>
      <c r="H247" s="10"/>
      <c r="I247" s="10">
        <f t="shared" si="30"/>
        <v>0.51200000000000001</v>
      </c>
      <c r="J247" s="11"/>
    </row>
    <row r="248" spans="1:15" ht="24.95" customHeight="1" x14ac:dyDescent="0.25">
      <c r="A248" s="7"/>
      <c r="B248" s="12" t="s">
        <v>345</v>
      </c>
      <c r="C248" s="9">
        <v>1</v>
      </c>
      <c r="D248" s="9" t="s">
        <v>232</v>
      </c>
      <c r="E248" s="9">
        <v>1</v>
      </c>
      <c r="F248" s="10">
        <v>4.0999999999999996</v>
      </c>
      <c r="G248" s="10">
        <v>0.2</v>
      </c>
      <c r="H248" s="10"/>
      <c r="I248" s="10">
        <f t="shared" si="30"/>
        <v>0.82</v>
      </c>
      <c r="J248" s="11"/>
    </row>
    <row r="249" spans="1:15" ht="24.95" customHeight="1" x14ac:dyDescent="0.25">
      <c r="A249" s="7"/>
      <c r="B249" s="12" t="s">
        <v>346</v>
      </c>
      <c r="C249" s="9">
        <v>1</v>
      </c>
      <c r="D249" s="9" t="s">
        <v>232</v>
      </c>
      <c r="E249" s="9">
        <v>1</v>
      </c>
      <c r="F249" s="10">
        <v>18.72</v>
      </c>
      <c r="G249" s="10">
        <v>0.2</v>
      </c>
      <c r="H249" s="10"/>
      <c r="I249" s="10">
        <f t="shared" si="30"/>
        <v>3.7439999999999998</v>
      </c>
      <c r="J249" s="11"/>
    </row>
    <row r="250" spans="1:15" ht="24.95" customHeight="1" x14ac:dyDescent="0.25">
      <c r="A250" s="7"/>
      <c r="B250" s="12" t="s">
        <v>364</v>
      </c>
      <c r="C250" s="9">
        <v>1</v>
      </c>
      <c r="D250" s="9" t="s">
        <v>232</v>
      </c>
      <c r="E250" s="9">
        <v>1</v>
      </c>
      <c r="F250" s="10">
        <v>7.35</v>
      </c>
      <c r="G250" s="10">
        <v>0.2</v>
      </c>
      <c r="H250" s="10"/>
      <c r="I250" s="10">
        <f t="shared" si="30"/>
        <v>1.47</v>
      </c>
      <c r="J250" s="11"/>
    </row>
    <row r="251" spans="1:15" ht="24.95" customHeight="1" x14ac:dyDescent="0.25">
      <c r="A251" s="7"/>
      <c r="B251" s="12" t="s">
        <v>366</v>
      </c>
      <c r="C251" s="9">
        <v>1</v>
      </c>
      <c r="D251" s="9" t="s">
        <v>232</v>
      </c>
      <c r="E251" s="9">
        <v>1</v>
      </c>
      <c r="F251" s="10">
        <v>1.6</v>
      </c>
      <c r="G251" s="10">
        <v>0.15</v>
      </c>
      <c r="H251" s="10"/>
      <c r="I251" s="10">
        <f t="shared" si="30"/>
        <v>0.24</v>
      </c>
      <c r="J251" s="11"/>
    </row>
    <row r="252" spans="1:15" ht="24.95" customHeight="1" x14ac:dyDescent="0.25">
      <c r="A252" s="7"/>
      <c r="B252" s="12"/>
      <c r="C252" s="9"/>
      <c r="D252" s="9"/>
      <c r="E252" s="9"/>
      <c r="F252" s="10"/>
      <c r="G252" s="10"/>
      <c r="H252" s="10"/>
      <c r="I252" s="10"/>
      <c r="J252" s="11"/>
    </row>
    <row r="253" spans="1:15" ht="24.95" customHeight="1" x14ac:dyDescent="0.25">
      <c r="A253" s="7"/>
      <c r="B253" s="12" t="s">
        <v>256</v>
      </c>
      <c r="C253" s="9">
        <v>1</v>
      </c>
      <c r="D253" s="9" t="s">
        <v>232</v>
      </c>
      <c r="E253" s="9">
        <v>2</v>
      </c>
      <c r="F253" s="10">
        <v>5.66</v>
      </c>
      <c r="G253" s="10">
        <v>0.4</v>
      </c>
      <c r="H253" s="10"/>
      <c r="I253" s="10">
        <f t="shared" si="30"/>
        <v>4.5280000000000005</v>
      </c>
      <c r="J253" s="11"/>
    </row>
    <row r="254" spans="1:15" ht="24.95" customHeight="1" x14ac:dyDescent="0.25">
      <c r="A254" s="7"/>
      <c r="B254" s="12" t="s">
        <v>344</v>
      </c>
      <c r="C254" s="9">
        <v>1</v>
      </c>
      <c r="D254" s="9" t="s">
        <v>232</v>
      </c>
      <c r="E254" s="9">
        <v>2</v>
      </c>
      <c r="F254" s="10">
        <v>2.56</v>
      </c>
      <c r="G254" s="10">
        <v>0.4</v>
      </c>
      <c r="H254" s="10"/>
      <c r="I254" s="10">
        <f t="shared" si="30"/>
        <v>2.048</v>
      </c>
      <c r="J254" s="11"/>
    </row>
    <row r="255" spans="1:15" ht="24.95" customHeight="1" x14ac:dyDescent="0.25">
      <c r="A255" s="7"/>
      <c r="B255" s="12" t="s">
        <v>345</v>
      </c>
      <c r="C255" s="9">
        <v>1</v>
      </c>
      <c r="D255" s="9" t="s">
        <v>232</v>
      </c>
      <c r="E255" s="9">
        <v>2</v>
      </c>
      <c r="F255" s="10">
        <v>4.0999999999999996</v>
      </c>
      <c r="G255" s="10">
        <v>0.4</v>
      </c>
      <c r="H255" s="10"/>
      <c r="I255" s="10">
        <f t="shared" si="30"/>
        <v>3.28</v>
      </c>
      <c r="J255" s="11"/>
    </row>
    <row r="256" spans="1:15" ht="24.95" customHeight="1" x14ac:dyDescent="0.25">
      <c r="A256" s="7"/>
      <c r="B256" s="12" t="s">
        <v>346</v>
      </c>
      <c r="C256" s="9">
        <v>1</v>
      </c>
      <c r="D256" s="9" t="s">
        <v>232</v>
      </c>
      <c r="E256" s="9">
        <v>2</v>
      </c>
      <c r="F256" s="10">
        <v>18.72</v>
      </c>
      <c r="G256" s="10">
        <v>0.4</v>
      </c>
      <c r="H256" s="10"/>
      <c r="I256" s="10">
        <f t="shared" si="30"/>
        <v>14.975999999999999</v>
      </c>
      <c r="J256" s="11"/>
    </row>
    <row r="257" spans="1:10" ht="24.95" customHeight="1" x14ac:dyDescent="0.25">
      <c r="A257" s="7"/>
      <c r="B257" s="12" t="s">
        <v>364</v>
      </c>
      <c r="C257" s="9">
        <v>1</v>
      </c>
      <c r="D257" s="9" t="s">
        <v>232</v>
      </c>
      <c r="E257" s="9">
        <v>2</v>
      </c>
      <c r="F257" s="10">
        <v>7.35</v>
      </c>
      <c r="G257" s="10">
        <v>0.4</v>
      </c>
      <c r="H257" s="10"/>
      <c r="I257" s="10">
        <f t="shared" si="30"/>
        <v>5.88</v>
      </c>
      <c r="J257" s="11"/>
    </row>
    <row r="258" spans="1:10" ht="24.95" customHeight="1" x14ac:dyDescent="0.25">
      <c r="A258" s="7"/>
      <c r="B258" s="12" t="s">
        <v>366</v>
      </c>
      <c r="C258" s="9">
        <v>1</v>
      </c>
      <c r="D258" s="9" t="s">
        <v>232</v>
      </c>
      <c r="E258" s="9">
        <v>2</v>
      </c>
      <c r="F258" s="10">
        <v>1.6</v>
      </c>
      <c r="G258" s="10">
        <v>0.4</v>
      </c>
      <c r="H258" s="10"/>
      <c r="I258" s="10">
        <f t="shared" si="30"/>
        <v>1.2800000000000002</v>
      </c>
      <c r="J258" s="11"/>
    </row>
    <row r="259" spans="1:10" ht="24.95" customHeight="1" x14ac:dyDescent="0.25">
      <c r="A259" s="12"/>
      <c r="B259" s="8" t="s">
        <v>233</v>
      </c>
      <c r="C259" s="12"/>
      <c r="D259" s="12"/>
      <c r="E259" s="12"/>
      <c r="F259" s="12"/>
      <c r="G259" s="12"/>
      <c r="H259" s="12"/>
      <c r="I259" s="54">
        <f>SUM(I246:I258)</f>
        <v>39.910000000000004</v>
      </c>
      <c r="J259" s="7" t="s">
        <v>234</v>
      </c>
    </row>
    <row r="260" spans="1:10" ht="24.95" customHeight="1" x14ac:dyDescent="0.25">
      <c r="A260" s="7">
        <v>8</v>
      </c>
      <c r="B260" s="55" t="s">
        <v>336</v>
      </c>
      <c r="C260" s="11"/>
      <c r="D260" s="11"/>
      <c r="E260" s="11"/>
      <c r="F260" s="11"/>
      <c r="G260" s="11"/>
      <c r="H260" s="11"/>
      <c r="I260" s="16"/>
      <c r="J260" s="11"/>
    </row>
    <row r="261" spans="1:10" ht="24.95" customHeight="1" x14ac:dyDescent="0.25">
      <c r="A261" s="7"/>
      <c r="B261" s="12"/>
      <c r="C261" s="9">
        <v>1</v>
      </c>
      <c r="D261" s="9" t="s">
        <v>232</v>
      </c>
      <c r="E261" s="9">
        <v>1</v>
      </c>
      <c r="F261" s="10">
        <v>7.12</v>
      </c>
      <c r="G261" s="10">
        <v>7.82</v>
      </c>
      <c r="H261" s="10"/>
      <c r="I261" s="10">
        <f t="shared" ref="I261:I264" si="31">C261*E261*F261*G261</f>
        <v>55.678400000000003</v>
      </c>
      <c r="J261" s="11"/>
    </row>
    <row r="262" spans="1:10" ht="24.95" customHeight="1" x14ac:dyDescent="0.25">
      <c r="A262" s="7"/>
      <c r="B262" s="12"/>
      <c r="C262" s="9">
        <v>1</v>
      </c>
      <c r="D262" s="9" t="s">
        <v>232</v>
      </c>
      <c r="E262" s="9">
        <v>1</v>
      </c>
      <c r="F262" s="10">
        <v>7.7</v>
      </c>
      <c r="G262" s="10">
        <v>1.2</v>
      </c>
      <c r="H262" s="10"/>
      <c r="I262" s="10">
        <f t="shared" si="31"/>
        <v>9.24</v>
      </c>
      <c r="J262" s="11"/>
    </row>
    <row r="263" spans="1:10" ht="24.95" customHeight="1" x14ac:dyDescent="0.25">
      <c r="A263" s="7"/>
      <c r="B263" s="12"/>
      <c r="C263" s="9">
        <v>1</v>
      </c>
      <c r="D263" s="9" t="s">
        <v>232</v>
      </c>
      <c r="E263" s="9">
        <v>-1</v>
      </c>
      <c r="F263" s="10">
        <v>1.23</v>
      </c>
      <c r="G263" s="10">
        <v>1.1499999999999999</v>
      </c>
      <c r="H263" s="10"/>
      <c r="I263" s="10">
        <f t="shared" si="31"/>
        <v>-1.4144999999999999</v>
      </c>
      <c r="J263" s="11"/>
    </row>
    <row r="264" spans="1:10" ht="24.95" customHeight="1" x14ac:dyDescent="0.25">
      <c r="A264" s="7"/>
      <c r="B264" s="12"/>
      <c r="C264" s="9">
        <v>1</v>
      </c>
      <c r="D264" s="9" t="s">
        <v>232</v>
      </c>
      <c r="E264" s="9">
        <v>-1</v>
      </c>
      <c r="F264" s="10">
        <v>5</v>
      </c>
      <c r="G264" s="10">
        <v>2</v>
      </c>
      <c r="H264" s="10"/>
      <c r="I264" s="10">
        <f t="shared" si="31"/>
        <v>-10</v>
      </c>
      <c r="J264" s="11"/>
    </row>
    <row r="265" spans="1:10" ht="24.95" customHeight="1" x14ac:dyDescent="0.25">
      <c r="A265" s="12"/>
      <c r="B265" s="8" t="s">
        <v>233</v>
      </c>
      <c r="C265" s="12"/>
      <c r="D265" s="12"/>
      <c r="E265" s="12"/>
      <c r="F265" s="12"/>
      <c r="G265" s="12"/>
      <c r="H265" s="12"/>
      <c r="I265" s="54">
        <f>SUM(I261:I264)</f>
        <v>53.503900000000009</v>
      </c>
      <c r="J265" s="7" t="s">
        <v>234</v>
      </c>
    </row>
    <row r="266" spans="1:10" ht="24.95" customHeight="1" x14ac:dyDescent="0.25">
      <c r="A266" s="7">
        <v>8</v>
      </c>
      <c r="B266" s="55" t="s">
        <v>365</v>
      </c>
      <c r="C266" s="11"/>
      <c r="D266" s="11"/>
      <c r="E266" s="11"/>
      <c r="F266" s="11"/>
      <c r="G266" s="11"/>
      <c r="H266" s="11"/>
      <c r="I266" s="16"/>
      <c r="J266" s="11"/>
    </row>
    <row r="267" spans="1:10" ht="24.95" customHeight="1" x14ac:dyDescent="0.25">
      <c r="A267" s="7"/>
      <c r="B267" s="12"/>
      <c r="C267" s="9">
        <v>1</v>
      </c>
      <c r="D267" s="9" t="s">
        <v>232</v>
      </c>
      <c r="E267" s="9">
        <v>18</v>
      </c>
      <c r="F267" s="10">
        <v>0.75</v>
      </c>
      <c r="G267" s="10">
        <v>0.3</v>
      </c>
      <c r="H267" s="10">
        <v>0.17</v>
      </c>
      <c r="I267" s="10">
        <f>C267*E267*F267*G267*H267</f>
        <v>0.6885</v>
      </c>
      <c r="J267" s="11"/>
    </row>
    <row r="268" spans="1:10" ht="24.95" customHeight="1" x14ac:dyDescent="0.25">
      <c r="A268" s="7"/>
      <c r="B268" s="12"/>
      <c r="C268" s="9">
        <v>1</v>
      </c>
      <c r="D268" s="9" t="s">
        <v>232</v>
      </c>
      <c r="E268" s="9">
        <v>1</v>
      </c>
      <c r="F268" s="10">
        <v>3</v>
      </c>
      <c r="G268" s="10">
        <v>1.4</v>
      </c>
      <c r="H268" s="10">
        <v>0.15</v>
      </c>
      <c r="I268" s="10">
        <f t="shared" ref="I268:I269" si="32">C268*E268*F268*G268*H268</f>
        <v>0.62999999999999989</v>
      </c>
      <c r="J268" s="11"/>
    </row>
    <row r="269" spans="1:10" ht="24.95" customHeight="1" x14ac:dyDescent="0.25">
      <c r="A269" s="7"/>
      <c r="B269" s="12"/>
      <c r="C269" s="9">
        <v>1</v>
      </c>
      <c r="D269" s="9" t="s">
        <v>232</v>
      </c>
      <c r="E269" s="9">
        <v>1</v>
      </c>
      <c r="F269" s="10">
        <v>1.4</v>
      </c>
      <c r="G269" s="10">
        <v>1.4</v>
      </c>
      <c r="H269" s="10">
        <v>0.15</v>
      </c>
      <c r="I269" s="10">
        <f t="shared" si="32"/>
        <v>0.29399999999999993</v>
      </c>
      <c r="J269" s="11"/>
    </row>
    <row r="270" spans="1:10" ht="24.95" customHeight="1" x14ac:dyDescent="0.25">
      <c r="A270" s="12"/>
      <c r="B270" s="8" t="s">
        <v>233</v>
      </c>
      <c r="C270" s="12"/>
      <c r="D270" s="12"/>
      <c r="E270" s="12"/>
      <c r="F270" s="12"/>
      <c r="G270" s="12"/>
      <c r="H270" s="12"/>
      <c r="I270" s="54">
        <f>SUM(I266:I269)</f>
        <v>1.6124999999999998</v>
      </c>
      <c r="J270" s="7" t="s">
        <v>234</v>
      </c>
    </row>
    <row r="271" spans="1:10" ht="24.95" customHeight="1" x14ac:dyDescent="0.25">
      <c r="A271" s="12"/>
      <c r="B271" s="8"/>
      <c r="C271" s="12"/>
      <c r="D271" s="12"/>
      <c r="E271" s="12"/>
      <c r="F271" s="12"/>
      <c r="G271" s="12"/>
      <c r="H271" s="12"/>
      <c r="I271" s="54"/>
      <c r="J271" s="7"/>
    </row>
    <row r="272" spans="1:10" ht="24.95" customHeight="1" x14ac:dyDescent="0.25">
      <c r="A272" s="12"/>
      <c r="B272" s="71" t="s">
        <v>389</v>
      </c>
      <c r="C272" s="12"/>
      <c r="D272" s="12"/>
      <c r="E272" s="12"/>
      <c r="F272" s="12"/>
      <c r="G272" s="12"/>
      <c r="H272" s="12"/>
      <c r="I272" s="54"/>
      <c r="J272" s="7"/>
    </row>
    <row r="273" spans="1:15" ht="24.95" customHeight="1" x14ac:dyDescent="0.25">
      <c r="A273" s="7">
        <v>4</v>
      </c>
      <c r="B273" s="55" t="s">
        <v>236</v>
      </c>
      <c r="C273" s="9"/>
      <c r="D273" s="9"/>
      <c r="E273" s="9"/>
      <c r="F273" s="10"/>
      <c r="G273" s="10"/>
      <c r="H273" s="10"/>
      <c r="I273" s="10"/>
      <c r="J273" s="11"/>
    </row>
    <row r="274" spans="1:15" ht="24.95" customHeight="1" x14ac:dyDescent="0.25">
      <c r="A274" s="7"/>
      <c r="B274" s="8" t="s">
        <v>237</v>
      </c>
      <c r="C274" s="9">
        <v>2</v>
      </c>
      <c r="D274" s="9" t="s">
        <v>232</v>
      </c>
      <c r="E274" s="9">
        <v>3</v>
      </c>
      <c r="F274" s="10">
        <v>0.22500000000000001</v>
      </c>
      <c r="G274" s="10">
        <v>2.4</v>
      </c>
      <c r="H274" s="10"/>
      <c r="I274" s="10">
        <f t="shared" ref="I274:I277" si="33">C274*E274*F274*G274</f>
        <v>3.24</v>
      </c>
      <c r="J274" s="11"/>
    </row>
    <row r="275" spans="1:15" ht="24.95" customHeight="1" x14ac:dyDescent="0.25">
      <c r="A275" s="7"/>
      <c r="B275" s="8" t="s">
        <v>342</v>
      </c>
      <c r="C275" s="9">
        <v>2</v>
      </c>
      <c r="D275" s="9" t="s">
        <v>232</v>
      </c>
      <c r="E275" s="9">
        <v>5</v>
      </c>
      <c r="F275" s="10">
        <v>0.2</v>
      </c>
      <c r="G275" s="10">
        <v>2.4</v>
      </c>
      <c r="H275" s="10"/>
      <c r="I275" s="10">
        <f t="shared" si="33"/>
        <v>4.8</v>
      </c>
      <c r="J275" s="11"/>
    </row>
    <row r="276" spans="1:15" ht="24.95" customHeight="1" x14ac:dyDescent="0.25">
      <c r="A276" s="7"/>
      <c r="B276" s="8" t="s">
        <v>237</v>
      </c>
      <c r="C276" s="9">
        <v>2</v>
      </c>
      <c r="D276" s="9" t="s">
        <v>232</v>
      </c>
      <c r="E276" s="9">
        <v>3</v>
      </c>
      <c r="F276" s="10">
        <v>0.45</v>
      </c>
      <c r="G276" s="10">
        <v>2.4</v>
      </c>
      <c r="H276" s="10"/>
      <c r="I276" s="10">
        <f t="shared" si="33"/>
        <v>6.48</v>
      </c>
      <c r="J276" s="11"/>
    </row>
    <row r="277" spans="1:15" ht="24.95" customHeight="1" x14ac:dyDescent="0.25">
      <c r="A277" s="7"/>
      <c r="B277" s="8" t="s">
        <v>342</v>
      </c>
      <c r="C277" s="9">
        <v>2</v>
      </c>
      <c r="D277" s="9" t="s">
        <v>232</v>
      </c>
      <c r="E277" s="9">
        <v>5</v>
      </c>
      <c r="F277" s="10">
        <v>0.4</v>
      </c>
      <c r="G277" s="10">
        <v>2.4</v>
      </c>
      <c r="H277" s="10"/>
      <c r="I277" s="10">
        <f t="shared" si="33"/>
        <v>9.6</v>
      </c>
      <c r="J277" s="11"/>
    </row>
    <row r="278" spans="1:15" ht="24.95" customHeight="1" x14ac:dyDescent="0.25">
      <c r="A278" s="12"/>
      <c r="B278" s="55" t="s">
        <v>233</v>
      </c>
      <c r="C278" s="12"/>
      <c r="D278" s="12"/>
      <c r="E278" s="12"/>
      <c r="F278" s="12"/>
      <c r="G278" s="12"/>
      <c r="H278" s="12"/>
      <c r="I278" s="54">
        <f>SUM(I274:I277)</f>
        <v>24.119999999999997</v>
      </c>
      <c r="J278" s="7" t="s">
        <v>234</v>
      </c>
    </row>
    <row r="279" spans="1:15" ht="24.95" customHeight="1" x14ac:dyDescent="0.25">
      <c r="A279" s="11"/>
      <c r="B279" s="11"/>
      <c r="C279" s="11"/>
      <c r="D279" s="11"/>
      <c r="E279" s="11"/>
      <c r="F279" s="11"/>
      <c r="G279" s="11"/>
      <c r="H279" s="11"/>
      <c r="I279" s="16"/>
      <c r="J279" s="11"/>
    </row>
    <row r="280" spans="1:15" ht="24.95" customHeight="1" x14ac:dyDescent="0.25">
      <c r="A280" s="7">
        <v>5</v>
      </c>
      <c r="B280" s="55" t="s">
        <v>362</v>
      </c>
      <c r="C280" s="9"/>
      <c r="D280" s="9"/>
      <c r="E280" s="9"/>
      <c r="F280" s="10"/>
      <c r="G280" s="10"/>
      <c r="H280" s="10"/>
      <c r="I280" s="10"/>
      <c r="J280" s="11"/>
    </row>
    <row r="281" spans="1:15" ht="24.95" customHeight="1" x14ac:dyDescent="0.25">
      <c r="A281" s="7"/>
      <c r="B281" s="8"/>
      <c r="C281" s="9">
        <v>2</v>
      </c>
      <c r="D281" s="9" t="s">
        <v>232</v>
      </c>
      <c r="E281" s="9">
        <v>1</v>
      </c>
      <c r="F281" s="10">
        <v>2.0299999999999998</v>
      </c>
      <c r="G281" s="10">
        <v>2.8</v>
      </c>
      <c r="H281" s="10"/>
      <c r="I281" s="10">
        <f t="shared" ref="I281:I282" si="34">C281*E281*F281*G281</f>
        <v>11.367999999999999</v>
      </c>
      <c r="J281" s="11"/>
      <c r="M281">
        <f>F281*G281</f>
        <v>5.6839999999999993</v>
      </c>
      <c r="O281">
        <f>C281*E281*F281*G281</f>
        <v>11.367999999999999</v>
      </c>
    </row>
    <row r="282" spans="1:15" ht="24.95" customHeight="1" x14ac:dyDescent="0.25">
      <c r="A282" s="7"/>
      <c r="B282" s="8"/>
      <c r="C282" s="9">
        <v>2</v>
      </c>
      <c r="D282" s="9" t="s">
        <v>232</v>
      </c>
      <c r="E282" s="9">
        <v>2</v>
      </c>
      <c r="F282" s="10">
        <v>1.55</v>
      </c>
      <c r="G282" s="10">
        <v>2.8</v>
      </c>
      <c r="H282" s="10"/>
      <c r="I282" s="10">
        <f t="shared" si="34"/>
        <v>17.36</v>
      </c>
      <c r="J282" s="11"/>
      <c r="M282">
        <f>F282*G282</f>
        <v>4.34</v>
      </c>
      <c r="O282">
        <f>C282*E282*F282*G282</f>
        <v>17.36</v>
      </c>
    </row>
    <row r="283" spans="1:15" ht="24.95" customHeight="1" x14ac:dyDescent="0.25">
      <c r="A283" s="12"/>
      <c r="B283" s="8" t="s">
        <v>233</v>
      </c>
      <c r="C283" s="12"/>
      <c r="D283" s="12"/>
      <c r="E283" s="12"/>
      <c r="F283" s="12"/>
      <c r="G283" s="12"/>
      <c r="H283" s="12"/>
      <c r="I283" s="54">
        <f>SUM(I281:I282)</f>
        <v>28.727999999999998</v>
      </c>
      <c r="J283" s="7" t="s">
        <v>234</v>
      </c>
      <c r="O283">
        <f>SUM(O281:O281)</f>
        <v>11.367999999999999</v>
      </c>
    </row>
    <row r="284" spans="1:15" ht="24.95" customHeight="1" x14ac:dyDescent="0.25">
      <c r="A284" s="12"/>
      <c r="B284" s="8"/>
      <c r="C284" s="12"/>
      <c r="D284" s="12"/>
      <c r="E284" s="12"/>
      <c r="F284" s="12"/>
      <c r="G284" s="12"/>
      <c r="H284" s="12"/>
      <c r="I284" s="54"/>
      <c r="J284" s="7"/>
    </row>
    <row r="285" spans="1:15" ht="24.95" customHeight="1" x14ac:dyDescent="0.25">
      <c r="A285" s="7">
        <v>8</v>
      </c>
      <c r="B285" s="55" t="s">
        <v>245</v>
      </c>
      <c r="C285" s="11"/>
      <c r="D285" s="11"/>
      <c r="E285" s="11"/>
      <c r="F285" s="11"/>
      <c r="G285" s="11"/>
      <c r="H285" s="11"/>
      <c r="I285" s="16"/>
      <c r="J285" s="11"/>
    </row>
    <row r="286" spans="1:15" ht="24.95" customHeight="1" x14ac:dyDescent="0.25">
      <c r="A286" s="7"/>
      <c r="B286" s="12" t="s">
        <v>256</v>
      </c>
      <c r="C286" s="9">
        <v>1</v>
      </c>
      <c r="D286" s="9" t="s">
        <v>232</v>
      </c>
      <c r="E286" s="9">
        <v>1</v>
      </c>
      <c r="F286" s="10">
        <v>5.66</v>
      </c>
      <c r="G286" s="10">
        <v>0.2</v>
      </c>
      <c r="H286" s="10"/>
      <c r="I286" s="10">
        <f t="shared" ref="I286:I301" si="35">C286*E286*F286*G286</f>
        <v>1.1320000000000001</v>
      </c>
      <c r="J286" s="11"/>
    </row>
    <row r="287" spans="1:15" ht="24.95" customHeight="1" x14ac:dyDescent="0.25">
      <c r="A287" s="7"/>
      <c r="B287" s="12" t="s">
        <v>344</v>
      </c>
      <c r="C287" s="9">
        <v>1</v>
      </c>
      <c r="D287" s="9" t="s">
        <v>232</v>
      </c>
      <c r="E287" s="9">
        <v>1</v>
      </c>
      <c r="F287" s="10">
        <v>2.56</v>
      </c>
      <c r="G287" s="10">
        <v>0.2</v>
      </c>
      <c r="H287" s="10"/>
      <c r="I287" s="10">
        <f t="shared" si="35"/>
        <v>0.51200000000000001</v>
      </c>
      <c r="J287" s="11"/>
    </row>
    <row r="288" spans="1:15" ht="24.95" customHeight="1" x14ac:dyDescent="0.25">
      <c r="A288" s="7"/>
      <c r="B288" s="12" t="s">
        <v>345</v>
      </c>
      <c r="C288" s="9">
        <v>1</v>
      </c>
      <c r="D288" s="9" t="s">
        <v>232</v>
      </c>
      <c r="E288" s="9">
        <v>1</v>
      </c>
      <c r="F288" s="10">
        <v>4.0999999999999996</v>
      </c>
      <c r="G288" s="10">
        <v>0.2</v>
      </c>
      <c r="H288" s="10"/>
      <c r="I288" s="10">
        <f t="shared" si="35"/>
        <v>0.82</v>
      </c>
      <c r="J288" s="11"/>
    </row>
    <row r="289" spans="1:10" ht="24.95" customHeight="1" x14ac:dyDescent="0.25">
      <c r="A289" s="7"/>
      <c r="B289" s="12" t="s">
        <v>346</v>
      </c>
      <c r="C289" s="9">
        <v>1</v>
      </c>
      <c r="D289" s="9" t="s">
        <v>232</v>
      </c>
      <c r="E289" s="9">
        <v>1</v>
      </c>
      <c r="F289" s="10">
        <v>18.72</v>
      </c>
      <c r="G289" s="10">
        <v>0.2</v>
      </c>
      <c r="H289" s="10"/>
      <c r="I289" s="10">
        <f t="shared" si="35"/>
        <v>3.7439999999999998</v>
      </c>
      <c r="J289" s="11"/>
    </row>
    <row r="290" spans="1:10" ht="24.95" customHeight="1" x14ac:dyDescent="0.25">
      <c r="A290" s="7"/>
      <c r="B290" s="12" t="s">
        <v>364</v>
      </c>
      <c r="C290" s="9">
        <v>1</v>
      </c>
      <c r="D290" s="9" t="s">
        <v>232</v>
      </c>
      <c r="E290" s="9">
        <v>1</v>
      </c>
      <c r="F290" s="10">
        <v>7.35</v>
      </c>
      <c r="G290" s="10">
        <v>0.2</v>
      </c>
      <c r="H290" s="10"/>
      <c r="I290" s="10">
        <f t="shared" si="35"/>
        <v>1.47</v>
      </c>
      <c r="J290" s="11"/>
    </row>
    <row r="291" spans="1:10" ht="24.95" customHeight="1" x14ac:dyDescent="0.25">
      <c r="A291" s="7"/>
      <c r="B291" s="12" t="s">
        <v>366</v>
      </c>
      <c r="C291" s="9">
        <v>1</v>
      </c>
      <c r="D291" s="9" t="s">
        <v>232</v>
      </c>
      <c r="E291" s="9">
        <v>1</v>
      </c>
      <c r="F291" s="10">
        <v>1.6</v>
      </c>
      <c r="G291" s="10">
        <v>0.15</v>
      </c>
      <c r="H291" s="10"/>
      <c r="I291" s="10">
        <f t="shared" si="35"/>
        <v>0.24</v>
      </c>
      <c r="J291" s="11"/>
    </row>
    <row r="292" spans="1:10" ht="24.95" customHeight="1" x14ac:dyDescent="0.25">
      <c r="A292" s="7"/>
      <c r="B292" s="12" t="s">
        <v>366</v>
      </c>
      <c r="C292" s="9">
        <v>1</v>
      </c>
      <c r="D292" s="9" t="s">
        <v>232</v>
      </c>
      <c r="E292" s="9">
        <v>1</v>
      </c>
      <c r="F292" s="10">
        <v>1.2</v>
      </c>
      <c r="G292" s="10">
        <v>0.2</v>
      </c>
      <c r="H292" s="10"/>
      <c r="I292" s="10">
        <f t="shared" si="35"/>
        <v>0.24</v>
      </c>
      <c r="J292" s="11"/>
    </row>
    <row r="293" spans="1:10" ht="24.95" customHeight="1" x14ac:dyDescent="0.25">
      <c r="A293" s="7"/>
      <c r="B293" s="12" t="s">
        <v>366</v>
      </c>
      <c r="C293" s="9">
        <v>1</v>
      </c>
      <c r="D293" s="9" t="s">
        <v>232</v>
      </c>
      <c r="E293" s="9">
        <v>1</v>
      </c>
      <c r="F293" s="10">
        <v>1.45</v>
      </c>
      <c r="G293" s="10">
        <v>0.15</v>
      </c>
      <c r="H293" s="10"/>
      <c r="I293" s="10">
        <f t="shared" si="35"/>
        <v>0.2175</v>
      </c>
      <c r="J293" s="11"/>
    </row>
    <row r="294" spans="1:10" ht="24.95" customHeight="1" x14ac:dyDescent="0.25">
      <c r="A294" s="7"/>
      <c r="B294" s="12" t="s">
        <v>256</v>
      </c>
      <c r="C294" s="9">
        <v>1</v>
      </c>
      <c r="D294" s="9" t="s">
        <v>232</v>
      </c>
      <c r="E294" s="9">
        <v>2</v>
      </c>
      <c r="F294" s="10">
        <v>5.66</v>
      </c>
      <c r="G294" s="10">
        <v>0.4</v>
      </c>
      <c r="H294" s="10"/>
      <c r="I294" s="10">
        <f t="shared" si="35"/>
        <v>4.5280000000000005</v>
      </c>
      <c r="J294" s="11"/>
    </row>
    <row r="295" spans="1:10" ht="24.95" customHeight="1" x14ac:dyDescent="0.25">
      <c r="A295" s="7"/>
      <c r="B295" s="12" t="s">
        <v>344</v>
      </c>
      <c r="C295" s="9">
        <v>1</v>
      </c>
      <c r="D295" s="9" t="s">
        <v>232</v>
      </c>
      <c r="E295" s="9">
        <v>2</v>
      </c>
      <c r="F295" s="10">
        <v>2.56</v>
      </c>
      <c r="G295" s="10">
        <v>0.4</v>
      </c>
      <c r="H295" s="10"/>
      <c r="I295" s="10">
        <f t="shared" si="35"/>
        <v>2.048</v>
      </c>
      <c r="J295" s="11"/>
    </row>
    <row r="296" spans="1:10" ht="24.95" customHeight="1" x14ac:dyDescent="0.25">
      <c r="A296" s="7"/>
      <c r="B296" s="12" t="s">
        <v>345</v>
      </c>
      <c r="C296" s="9">
        <v>1</v>
      </c>
      <c r="D296" s="9" t="s">
        <v>232</v>
      </c>
      <c r="E296" s="9">
        <v>2</v>
      </c>
      <c r="F296" s="10">
        <v>4.0999999999999996</v>
      </c>
      <c r="G296" s="10">
        <v>0.4</v>
      </c>
      <c r="H296" s="10"/>
      <c r="I296" s="10">
        <f t="shared" si="35"/>
        <v>3.28</v>
      </c>
      <c r="J296" s="11"/>
    </row>
    <row r="297" spans="1:10" ht="24.95" customHeight="1" x14ac:dyDescent="0.25">
      <c r="A297" s="7"/>
      <c r="B297" s="12" t="s">
        <v>346</v>
      </c>
      <c r="C297" s="9">
        <v>1</v>
      </c>
      <c r="D297" s="9" t="s">
        <v>232</v>
      </c>
      <c r="E297" s="9">
        <v>2</v>
      </c>
      <c r="F297" s="10">
        <v>18.72</v>
      </c>
      <c r="G297" s="10">
        <v>0.4</v>
      </c>
      <c r="H297" s="10"/>
      <c r="I297" s="10">
        <f t="shared" si="35"/>
        <v>14.975999999999999</v>
      </c>
      <c r="J297" s="11"/>
    </row>
    <row r="298" spans="1:10" ht="24.95" customHeight="1" x14ac:dyDescent="0.25">
      <c r="A298" s="7"/>
      <c r="B298" s="12" t="s">
        <v>364</v>
      </c>
      <c r="C298" s="9">
        <v>1</v>
      </c>
      <c r="D298" s="9" t="s">
        <v>232</v>
      </c>
      <c r="E298" s="9">
        <v>2</v>
      </c>
      <c r="F298" s="10">
        <v>7.35</v>
      </c>
      <c r="G298" s="10">
        <v>0.4</v>
      </c>
      <c r="H298" s="10"/>
      <c r="I298" s="10">
        <f t="shared" si="35"/>
        <v>5.88</v>
      </c>
      <c r="J298" s="11"/>
    </row>
    <row r="299" spans="1:10" ht="24.95" customHeight="1" x14ac:dyDescent="0.25">
      <c r="A299" s="7"/>
      <c r="B299" s="12" t="s">
        <v>366</v>
      </c>
      <c r="C299" s="9">
        <v>1</v>
      </c>
      <c r="D299" s="9" t="s">
        <v>232</v>
      </c>
      <c r="E299" s="9">
        <v>2</v>
      </c>
      <c r="F299" s="10">
        <v>1.6</v>
      </c>
      <c r="G299" s="10">
        <v>0.4</v>
      </c>
      <c r="H299" s="10"/>
      <c r="I299" s="10">
        <f t="shared" si="35"/>
        <v>1.2800000000000002</v>
      </c>
      <c r="J299" s="11"/>
    </row>
    <row r="300" spans="1:10" ht="24.95" customHeight="1" x14ac:dyDescent="0.25">
      <c r="A300" s="7"/>
      <c r="B300" s="12" t="s">
        <v>366</v>
      </c>
      <c r="C300" s="9">
        <v>1</v>
      </c>
      <c r="D300" s="9" t="s">
        <v>232</v>
      </c>
      <c r="E300" s="9">
        <v>2</v>
      </c>
      <c r="F300" s="10">
        <v>1.2</v>
      </c>
      <c r="G300" s="10">
        <v>0.4</v>
      </c>
      <c r="H300" s="10"/>
      <c r="I300" s="10">
        <f t="shared" si="35"/>
        <v>0.96</v>
      </c>
      <c r="J300" s="11"/>
    </row>
    <row r="301" spans="1:10" ht="24.95" customHeight="1" x14ac:dyDescent="0.25">
      <c r="A301" s="7"/>
      <c r="B301" s="12" t="s">
        <v>366</v>
      </c>
      <c r="C301" s="9">
        <v>1</v>
      </c>
      <c r="D301" s="9" t="s">
        <v>232</v>
      </c>
      <c r="E301" s="9">
        <v>2</v>
      </c>
      <c r="F301" s="10">
        <v>1.45</v>
      </c>
      <c r="G301" s="10">
        <v>0.4</v>
      </c>
      <c r="H301" s="10"/>
      <c r="I301" s="10">
        <f t="shared" si="35"/>
        <v>1.1599999999999999</v>
      </c>
      <c r="J301" s="11"/>
    </row>
    <row r="302" spans="1:10" ht="24.95" customHeight="1" x14ac:dyDescent="0.25">
      <c r="A302" s="12"/>
      <c r="B302" s="8" t="s">
        <v>233</v>
      </c>
      <c r="C302" s="12"/>
      <c r="D302" s="12"/>
      <c r="E302" s="12"/>
      <c r="F302" s="12"/>
      <c r="G302" s="12"/>
      <c r="H302" s="12"/>
      <c r="I302" s="54">
        <f>SUM(I286:I301)</f>
        <v>42.487499999999997</v>
      </c>
      <c r="J302" s="7" t="s">
        <v>234</v>
      </c>
    </row>
    <row r="303" spans="1:10" ht="24.95" customHeight="1" x14ac:dyDescent="0.25">
      <c r="A303" s="7">
        <v>8</v>
      </c>
      <c r="B303" s="55" t="s">
        <v>336</v>
      </c>
      <c r="C303" s="11"/>
      <c r="D303" s="11"/>
      <c r="E303" s="11"/>
      <c r="F303" s="11"/>
      <c r="G303" s="11"/>
      <c r="H303" s="11"/>
      <c r="I303" s="16"/>
      <c r="J303" s="11"/>
    </row>
    <row r="304" spans="1:10" ht="24.95" customHeight="1" x14ac:dyDescent="0.25">
      <c r="A304" s="7"/>
      <c r="B304" s="12"/>
      <c r="C304" s="9">
        <v>1</v>
      </c>
      <c r="D304" s="9" t="s">
        <v>232</v>
      </c>
      <c r="E304" s="9">
        <v>1</v>
      </c>
      <c r="F304" s="10">
        <v>7.12</v>
      </c>
      <c r="G304" s="10">
        <v>7.82</v>
      </c>
      <c r="H304" s="10"/>
      <c r="I304" s="10">
        <f t="shared" ref="I304:I307" si="36">C304*E304*F304*G304</f>
        <v>55.678400000000003</v>
      </c>
      <c r="J304" s="11"/>
    </row>
    <row r="305" spans="1:10" ht="24.95" customHeight="1" x14ac:dyDescent="0.25">
      <c r="A305" s="7"/>
      <c r="B305" s="12"/>
      <c r="C305" s="9">
        <v>1</v>
      </c>
      <c r="D305" s="9" t="s">
        <v>232</v>
      </c>
      <c r="E305" s="9">
        <v>1</v>
      </c>
      <c r="F305" s="10">
        <v>7.7</v>
      </c>
      <c r="G305" s="10">
        <v>1.2</v>
      </c>
      <c r="H305" s="10"/>
      <c r="I305" s="10">
        <f t="shared" si="36"/>
        <v>9.24</v>
      </c>
      <c r="J305" s="11"/>
    </row>
    <row r="306" spans="1:10" ht="24.95" customHeight="1" x14ac:dyDescent="0.25">
      <c r="A306" s="7"/>
      <c r="B306" s="12"/>
      <c r="C306" s="9">
        <v>1</v>
      </c>
      <c r="D306" s="9" t="s">
        <v>232</v>
      </c>
      <c r="E306" s="9">
        <v>-1</v>
      </c>
      <c r="F306" s="10">
        <v>1.23</v>
      </c>
      <c r="G306" s="10">
        <v>1.1499999999999999</v>
      </c>
      <c r="H306" s="10"/>
      <c r="I306" s="10">
        <f t="shared" si="36"/>
        <v>-1.4144999999999999</v>
      </c>
      <c r="J306" s="11"/>
    </row>
    <row r="307" spans="1:10" ht="24.95" customHeight="1" x14ac:dyDescent="0.25">
      <c r="A307" s="7"/>
      <c r="B307" s="12"/>
      <c r="C307" s="9">
        <v>1</v>
      </c>
      <c r="D307" s="9" t="s">
        <v>232</v>
      </c>
      <c r="E307" s="9">
        <v>-1</v>
      </c>
      <c r="F307" s="10">
        <v>5</v>
      </c>
      <c r="G307" s="10">
        <v>2</v>
      </c>
      <c r="H307" s="10"/>
      <c r="I307" s="10">
        <f t="shared" si="36"/>
        <v>-10</v>
      </c>
      <c r="J307" s="11"/>
    </row>
    <row r="308" spans="1:10" ht="24.95" customHeight="1" x14ac:dyDescent="0.25">
      <c r="A308" s="12"/>
      <c r="B308" s="8" t="s">
        <v>233</v>
      </c>
      <c r="C308" s="12"/>
      <c r="D308" s="12"/>
      <c r="E308" s="12"/>
      <c r="F308" s="12"/>
      <c r="G308" s="12"/>
      <c r="H308" s="12"/>
      <c r="I308" s="54">
        <f>SUM(I304:I307)</f>
        <v>53.503900000000009</v>
      </c>
      <c r="J308" s="7" t="s">
        <v>234</v>
      </c>
    </row>
    <row r="309" spans="1:10" ht="24.95" customHeight="1" x14ac:dyDescent="0.25">
      <c r="A309" s="7">
        <v>8</v>
      </c>
      <c r="B309" s="55" t="s">
        <v>365</v>
      </c>
      <c r="C309" s="11"/>
      <c r="D309" s="11"/>
      <c r="E309" s="11"/>
      <c r="F309" s="11"/>
      <c r="G309" s="11"/>
      <c r="H309" s="11"/>
      <c r="I309" s="16"/>
      <c r="J309" s="11"/>
    </row>
    <row r="310" spans="1:10" ht="24.95" customHeight="1" x14ac:dyDescent="0.25">
      <c r="A310" s="7"/>
      <c r="B310" s="12"/>
      <c r="C310" s="9">
        <v>1</v>
      </c>
      <c r="D310" s="9" t="s">
        <v>232</v>
      </c>
      <c r="E310" s="9">
        <v>18</v>
      </c>
      <c r="F310" s="10">
        <v>0.75</v>
      </c>
      <c r="G310" s="10">
        <v>0.3</v>
      </c>
      <c r="H310" s="10">
        <v>0.17</v>
      </c>
      <c r="I310" s="10">
        <f>C310*E310*F310*G310*H310</f>
        <v>0.6885</v>
      </c>
      <c r="J310" s="11"/>
    </row>
    <row r="311" spans="1:10" ht="24.95" customHeight="1" x14ac:dyDescent="0.25">
      <c r="A311" s="7"/>
      <c r="B311" s="12"/>
      <c r="C311" s="9">
        <v>1</v>
      </c>
      <c r="D311" s="9" t="s">
        <v>232</v>
      </c>
      <c r="E311" s="9">
        <v>1</v>
      </c>
      <c r="F311" s="10">
        <v>3</v>
      </c>
      <c r="G311" s="10">
        <v>1.4</v>
      </c>
      <c r="H311" s="10">
        <v>0.15</v>
      </c>
      <c r="I311" s="10">
        <f t="shared" ref="I311:I312" si="37">C311*E311*F311*G311*H311</f>
        <v>0.62999999999999989</v>
      </c>
      <c r="J311" s="11"/>
    </row>
    <row r="312" spans="1:10" ht="24.95" customHeight="1" x14ac:dyDescent="0.25">
      <c r="A312" s="7"/>
      <c r="B312" s="12"/>
      <c r="C312" s="9">
        <v>1</v>
      </c>
      <c r="D312" s="9" t="s">
        <v>232</v>
      </c>
      <c r="E312" s="9">
        <v>1</v>
      </c>
      <c r="F312" s="10">
        <v>1.4</v>
      </c>
      <c r="G312" s="10">
        <v>1.4</v>
      </c>
      <c r="H312" s="10">
        <v>0.15</v>
      </c>
      <c r="I312" s="10">
        <f t="shared" si="37"/>
        <v>0.29399999999999993</v>
      </c>
      <c r="J312" s="11"/>
    </row>
    <row r="313" spans="1:10" ht="24.95" customHeight="1" x14ac:dyDescent="0.25">
      <c r="A313" s="12"/>
      <c r="B313" s="8" t="s">
        <v>233</v>
      </c>
      <c r="C313" s="12"/>
      <c r="D313" s="12"/>
      <c r="E313" s="12"/>
      <c r="F313" s="12"/>
      <c r="G313" s="12"/>
      <c r="H313" s="12"/>
      <c r="I313" s="54">
        <f>SUM(I309:I312)</f>
        <v>1.6124999999999998</v>
      </c>
      <c r="J313" s="7" t="s">
        <v>234</v>
      </c>
    </row>
    <row r="314" spans="1:10" ht="24.95" customHeight="1" x14ac:dyDescent="0.25">
      <c r="A314" s="12"/>
      <c r="B314" s="8"/>
      <c r="C314" s="12"/>
      <c r="D314" s="12"/>
      <c r="E314" s="12"/>
      <c r="F314" s="12"/>
      <c r="G314" s="12"/>
      <c r="H314" s="12"/>
      <c r="I314" s="54"/>
      <c r="J314" s="7"/>
    </row>
    <row r="315" spans="1:10" ht="24.95" customHeight="1" x14ac:dyDescent="0.25">
      <c r="A315" s="12"/>
      <c r="B315" s="71" t="s">
        <v>390</v>
      </c>
      <c r="C315" s="12"/>
      <c r="D315" s="12"/>
      <c r="E315" s="12"/>
      <c r="F315" s="12"/>
      <c r="G315" s="12"/>
      <c r="H315" s="12"/>
      <c r="I315" s="54"/>
      <c r="J315" s="7"/>
    </row>
    <row r="316" spans="1:10" ht="24.95" customHeight="1" x14ac:dyDescent="0.25">
      <c r="A316" s="7">
        <v>4</v>
      </c>
      <c r="B316" s="55" t="s">
        <v>236</v>
      </c>
      <c r="C316" s="9"/>
      <c r="D316" s="9"/>
      <c r="E316" s="9"/>
      <c r="F316" s="10"/>
      <c r="G316" s="10"/>
      <c r="H316" s="10"/>
      <c r="I316" s="10"/>
      <c r="J316" s="11"/>
    </row>
    <row r="317" spans="1:10" ht="24.95" customHeight="1" x14ac:dyDescent="0.25">
      <c r="A317" s="7"/>
      <c r="B317" s="8" t="s">
        <v>237</v>
      </c>
      <c r="C317" s="9">
        <v>2</v>
      </c>
      <c r="D317" s="9" t="s">
        <v>232</v>
      </c>
      <c r="E317" s="9">
        <v>3</v>
      </c>
      <c r="F317" s="10">
        <v>0.2</v>
      </c>
      <c r="G317" s="10">
        <v>2.4</v>
      </c>
      <c r="H317" s="10"/>
      <c r="I317" s="10">
        <f t="shared" ref="I317:I320" si="38">C317*E317*F317*G317</f>
        <v>2.8800000000000003</v>
      </c>
      <c r="J317" s="11"/>
    </row>
    <row r="318" spans="1:10" ht="24.95" customHeight="1" x14ac:dyDescent="0.25">
      <c r="A318" s="7"/>
      <c r="B318" s="8" t="s">
        <v>342</v>
      </c>
      <c r="C318" s="9">
        <v>2</v>
      </c>
      <c r="D318" s="9" t="s">
        <v>232</v>
      </c>
      <c r="E318" s="9">
        <v>5</v>
      </c>
      <c r="F318" s="10">
        <v>0.2</v>
      </c>
      <c r="G318" s="10">
        <v>2.4</v>
      </c>
      <c r="H318" s="10"/>
      <c r="I318" s="10">
        <f t="shared" si="38"/>
        <v>4.8</v>
      </c>
      <c r="J318" s="11"/>
    </row>
    <row r="319" spans="1:10" ht="24.95" customHeight="1" x14ac:dyDescent="0.25">
      <c r="A319" s="7"/>
      <c r="B319" s="8" t="s">
        <v>237</v>
      </c>
      <c r="C319" s="9">
        <v>2</v>
      </c>
      <c r="D319" s="9" t="s">
        <v>232</v>
      </c>
      <c r="E319" s="9">
        <v>3</v>
      </c>
      <c r="F319" s="10">
        <v>0.45</v>
      </c>
      <c r="G319" s="10">
        <v>2.4</v>
      </c>
      <c r="H319" s="10"/>
      <c r="I319" s="10">
        <f t="shared" si="38"/>
        <v>6.48</v>
      </c>
      <c r="J319" s="11"/>
    </row>
    <row r="320" spans="1:10" ht="24.95" customHeight="1" x14ac:dyDescent="0.25">
      <c r="A320" s="7"/>
      <c r="B320" s="8" t="s">
        <v>342</v>
      </c>
      <c r="C320" s="9">
        <v>2</v>
      </c>
      <c r="D320" s="9" t="s">
        <v>232</v>
      </c>
      <c r="E320" s="9">
        <v>5</v>
      </c>
      <c r="F320" s="10">
        <v>0.4</v>
      </c>
      <c r="G320" s="10">
        <v>2.4</v>
      </c>
      <c r="H320" s="10"/>
      <c r="I320" s="10">
        <f t="shared" si="38"/>
        <v>9.6</v>
      </c>
      <c r="J320" s="11"/>
    </row>
    <row r="321" spans="1:15" ht="24.95" customHeight="1" x14ac:dyDescent="0.25">
      <c r="A321" s="12"/>
      <c r="B321" s="55" t="s">
        <v>233</v>
      </c>
      <c r="C321" s="12"/>
      <c r="D321" s="12"/>
      <c r="E321" s="12"/>
      <c r="F321" s="12"/>
      <c r="G321" s="12"/>
      <c r="H321" s="12"/>
      <c r="I321" s="54">
        <f>SUM(I317:I320)</f>
        <v>23.759999999999998</v>
      </c>
      <c r="J321" s="7" t="s">
        <v>234</v>
      </c>
    </row>
    <row r="322" spans="1:15" ht="24.95" customHeight="1" x14ac:dyDescent="0.25">
      <c r="A322" s="11"/>
      <c r="B322" s="11"/>
      <c r="C322" s="11"/>
      <c r="D322" s="11"/>
      <c r="E322" s="11"/>
      <c r="F322" s="11"/>
      <c r="G322" s="11"/>
      <c r="H322" s="11"/>
      <c r="I322" s="16"/>
      <c r="J322" s="11"/>
    </row>
    <row r="323" spans="1:15" ht="24.95" customHeight="1" x14ac:dyDescent="0.25">
      <c r="A323" s="7">
        <v>5</v>
      </c>
      <c r="B323" s="55" t="s">
        <v>362</v>
      </c>
      <c r="C323" s="9"/>
      <c r="D323" s="9"/>
      <c r="E323" s="9"/>
      <c r="F323" s="10"/>
      <c r="G323" s="10"/>
      <c r="H323" s="10"/>
      <c r="I323" s="10"/>
      <c r="J323" s="11"/>
    </row>
    <row r="324" spans="1:15" ht="24.95" customHeight="1" x14ac:dyDescent="0.25">
      <c r="A324" s="7"/>
      <c r="B324" s="8"/>
      <c r="C324" s="9">
        <v>2</v>
      </c>
      <c r="D324" s="9" t="s">
        <v>232</v>
      </c>
      <c r="E324" s="9">
        <v>1</v>
      </c>
      <c r="F324" s="10">
        <v>2.0299999999999998</v>
      </c>
      <c r="G324" s="10">
        <v>2.8</v>
      </c>
      <c r="H324" s="10"/>
      <c r="I324" s="10">
        <f t="shared" ref="I324:I325" si="39">C324*E324*F324*G324</f>
        <v>11.367999999999999</v>
      </c>
      <c r="J324" s="11"/>
      <c r="M324">
        <f>F324*G324</f>
        <v>5.6839999999999993</v>
      </c>
      <c r="O324">
        <f>C324*E324*F324*G324</f>
        <v>11.367999999999999</v>
      </c>
    </row>
    <row r="325" spans="1:15" ht="24.95" customHeight="1" x14ac:dyDescent="0.25">
      <c r="A325" s="7"/>
      <c r="B325" s="8"/>
      <c r="C325" s="9">
        <v>2</v>
      </c>
      <c r="D325" s="9" t="s">
        <v>232</v>
      </c>
      <c r="E325" s="9">
        <v>2</v>
      </c>
      <c r="F325" s="10">
        <v>1.55</v>
      </c>
      <c r="G325" s="10">
        <v>2.8</v>
      </c>
      <c r="H325" s="10"/>
      <c r="I325" s="10">
        <f t="shared" si="39"/>
        <v>17.36</v>
      </c>
      <c r="J325" s="11"/>
      <c r="M325">
        <f>F325*G325</f>
        <v>4.34</v>
      </c>
      <c r="O325">
        <f>C325*E325*F325*G325</f>
        <v>17.36</v>
      </c>
    </row>
    <row r="326" spans="1:15" ht="24.95" customHeight="1" x14ac:dyDescent="0.25">
      <c r="A326" s="12"/>
      <c r="B326" s="8" t="s">
        <v>233</v>
      </c>
      <c r="C326" s="12"/>
      <c r="D326" s="12"/>
      <c r="E326" s="12"/>
      <c r="F326" s="12"/>
      <c r="G326" s="12"/>
      <c r="H326" s="12"/>
      <c r="I326" s="54">
        <f>SUM(I324:I325)</f>
        <v>28.727999999999998</v>
      </c>
      <c r="J326" s="7" t="s">
        <v>234</v>
      </c>
      <c r="O326">
        <f>SUM(O324:O324)</f>
        <v>11.367999999999999</v>
      </c>
    </row>
    <row r="327" spans="1:15" ht="24.95" customHeight="1" x14ac:dyDescent="0.25">
      <c r="A327" s="12"/>
      <c r="B327" s="8"/>
      <c r="C327" s="12"/>
      <c r="D327" s="12"/>
      <c r="E327" s="12"/>
      <c r="F327" s="12"/>
      <c r="G327" s="12"/>
      <c r="H327" s="12"/>
      <c r="I327" s="54"/>
      <c r="J327" s="7"/>
    </row>
    <row r="328" spans="1:15" ht="24.95" customHeight="1" x14ac:dyDescent="0.25">
      <c r="A328" s="7">
        <v>8</v>
      </c>
      <c r="B328" s="55" t="s">
        <v>245</v>
      </c>
      <c r="C328" s="11"/>
      <c r="D328" s="11"/>
      <c r="E328" s="11"/>
      <c r="F328" s="11"/>
      <c r="G328" s="11"/>
      <c r="H328" s="11"/>
      <c r="I328" s="16"/>
      <c r="J328" s="11"/>
    </row>
    <row r="329" spans="1:15" ht="24.95" customHeight="1" x14ac:dyDescent="0.25">
      <c r="A329" s="7"/>
      <c r="B329" s="12" t="s">
        <v>256</v>
      </c>
      <c r="C329" s="9">
        <v>1</v>
      </c>
      <c r="D329" s="9" t="s">
        <v>232</v>
      </c>
      <c r="E329" s="9">
        <v>1</v>
      </c>
      <c r="F329" s="10">
        <v>5.66</v>
      </c>
      <c r="G329" s="10">
        <v>0.2</v>
      </c>
      <c r="H329" s="10"/>
      <c r="I329" s="10">
        <f t="shared" ref="I329:I345" si="40">C329*E329*F329*G329</f>
        <v>1.1320000000000001</v>
      </c>
      <c r="J329" s="11"/>
    </row>
    <row r="330" spans="1:15" ht="24.95" customHeight="1" x14ac:dyDescent="0.25">
      <c r="A330" s="7"/>
      <c r="B330" s="12" t="s">
        <v>344</v>
      </c>
      <c r="C330" s="9">
        <v>1</v>
      </c>
      <c r="D330" s="9" t="s">
        <v>232</v>
      </c>
      <c r="E330" s="9">
        <v>1</v>
      </c>
      <c r="F330" s="10">
        <v>2.56</v>
      </c>
      <c r="G330" s="10">
        <v>0.2</v>
      </c>
      <c r="H330" s="10"/>
      <c r="I330" s="10">
        <f t="shared" si="40"/>
        <v>0.51200000000000001</v>
      </c>
      <c r="J330" s="11"/>
    </row>
    <row r="331" spans="1:15" ht="24.95" customHeight="1" x14ac:dyDescent="0.25">
      <c r="A331" s="7"/>
      <c r="B331" s="12" t="s">
        <v>345</v>
      </c>
      <c r="C331" s="9">
        <v>1</v>
      </c>
      <c r="D331" s="9" t="s">
        <v>232</v>
      </c>
      <c r="E331" s="9">
        <v>1</v>
      </c>
      <c r="F331" s="10">
        <v>4.0999999999999996</v>
      </c>
      <c r="G331" s="10">
        <v>0.2</v>
      </c>
      <c r="H331" s="10"/>
      <c r="I331" s="10">
        <f t="shared" si="40"/>
        <v>0.82</v>
      </c>
      <c r="J331" s="11"/>
    </row>
    <row r="332" spans="1:15" ht="24.95" customHeight="1" x14ac:dyDescent="0.25">
      <c r="A332" s="7"/>
      <c r="B332" s="12" t="s">
        <v>346</v>
      </c>
      <c r="C332" s="9">
        <v>1</v>
      </c>
      <c r="D332" s="9" t="s">
        <v>232</v>
      </c>
      <c r="E332" s="9">
        <v>1</v>
      </c>
      <c r="F332" s="10">
        <v>18.72</v>
      </c>
      <c r="G332" s="10">
        <v>0.2</v>
      </c>
      <c r="H332" s="10"/>
      <c r="I332" s="10">
        <f t="shared" si="40"/>
        <v>3.7439999999999998</v>
      </c>
      <c r="J332" s="11"/>
    </row>
    <row r="333" spans="1:15" ht="24.95" customHeight="1" x14ac:dyDescent="0.25">
      <c r="A333" s="7"/>
      <c r="B333" s="12" t="s">
        <v>364</v>
      </c>
      <c r="C333" s="9">
        <v>1</v>
      </c>
      <c r="D333" s="9" t="s">
        <v>232</v>
      </c>
      <c r="E333" s="9">
        <v>1</v>
      </c>
      <c r="F333" s="10">
        <v>7.35</v>
      </c>
      <c r="G333" s="10">
        <v>0.2</v>
      </c>
      <c r="H333" s="10"/>
      <c r="I333" s="10">
        <f t="shared" si="40"/>
        <v>1.47</v>
      </c>
      <c r="J333" s="11"/>
    </row>
    <row r="334" spans="1:15" ht="24.95" customHeight="1" x14ac:dyDescent="0.25">
      <c r="A334" s="7"/>
      <c r="B334" s="12" t="s">
        <v>366</v>
      </c>
      <c r="C334" s="9">
        <v>1</v>
      </c>
      <c r="D334" s="9" t="s">
        <v>232</v>
      </c>
      <c r="E334" s="9">
        <v>1</v>
      </c>
      <c r="F334" s="10">
        <v>1.6</v>
      </c>
      <c r="G334" s="10">
        <v>0.15</v>
      </c>
      <c r="H334" s="10"/>
      <c r="I334" s="10">
        <f t="shared" si="40"/>
        <v>0.24</v>
      </c>
      <c r="J334" s="11"/>
    </row>
    <row r="335" spans="1:15" ht="24.95" customHeight="1" x14ac:dyDescent="0.25">
      <c r="A335" s="7"/>
      <c r="B335" s="12" t="s">
        <v>367</v>
      </c>
      <c r="C335" s="9">
        <v>1</v>
      </c>
      <c r="D335" s="9" t="s">
        <v>232</v>
      </c>
      <c r="E335" s="9">
        <v>1</v>
      </c>
      <c r="F335" s="10">
        <v>1.2</v>
      </c>
      <c r="G335" s="10">
        <v>0.2</v>
      </c>
      <c r="H335" s="10"/>
      <c r="I335" s="10">
        <f t="shared" si="40"/>
        <v>0.24</v>
      </c>
      <c r="J335" s="11"/>
    </row>
    <row r="336" spans="1:15" ht="24.95" customHeight="1" x14ac:dyDescent="0.25">
      <c r="A336" s="7"/>
      <c r="B336" s="12" t="s">
        <v>368</v>
      </c>
      <c r="C336" s="9">
        <v>1</v>
      </c>
      <c r="D336" s="9" t="s">
        <v>232</v>
      </c>
      <c r="E336" s="9">
        <v>1</v>
      </c>
      <c r="F336" s="10">
        <v>1.45</v>
      </c>
      <c r="G336" s="10">
        <v>0.15</v>
      </c>
      <c r="H336" s="10"/>
      <c r="I336" s="10">
        <f t="shared" si="40"/>
        <v>0.2175</v>
      </c>
      <c r="J336" s="11"/>
    </row>
    <row r="337" spans="1:10" ht="24.95" customHeight="1" x14ac:dyDescent="0.25">
      <c r="A337" s="7"/>
      <c r="B337" s="12"/>
      <c r="C337" s="9"/>
      <c r="D337" s="9"/>
      <c r="E337" s="9"/>
      <c r="F337" s="10"/>
      <c r="G337" s="10"/>
      <c r="H337" s="10"/>
      <c r="I337" s="10"/>
      <c r="J337" s="11"/>
    </row>
    <row r="338" spans="1:10" ht="24.95" customHeight="1" x14ac:dyDescent="0.25">
      <c r="A338" s="7"/>
      <c r="B338" s="12" t="s">
        <v>256</v>
      </c>
      <c r="C338" s="9">
        <v>2</v>
      </c>
      <c r="D338" s="9" t="s">
        <v>232</v>
      </c>
      <c r="E338" s="9">
        <v>1</v>
      </c>
      <c r="F338" s="10">
        <v>5.66</v>
      </c>
      <c r="G338" s="10">
        <v>0.4</v>
      </c>
      <c r="H338" s="10"/>
      <c r="I338" s="10">
        <f t="shared" si="40"/>
        <v>4.5280000000000005</v>
      </c>
      <c r="J338" s="11"/>
    </row>
    <row r="339" spans="1:10" ht="24.95" customHeight="1" x14ac:dyDescent="0.25">
      <c r="A339" s="7"/>
      <c r="B339" s="12" t="s">
        <v>344</v>
      </c>
      <c r="C339" s="9">
        <v>2</v>
      </c>
      <c r="D339" s="9" t="s">
        <v>232</v>
      </c>
      <c r="E339" s="9">
        <v>1</v>
      </c>
      <c r="F339" s="10">
        <v>2.56</v>
      </c>
      <c r="G339" s="10">
        <v>0.4</v>
      </c>
      <c r="H339" s="10"/>
      <c r="I339" s="10">
        <f t="shared" si="40"/>
        <v>2.048</v>
      </c>
      <c r="J339" s="11"/>
    </row>
    <row r="340" spans="1:10" ht="24.95" customHeight="1" x14ac:dyDescent="0.25">
      <c r="A340" s="7"/>
      <c r="B340" s="12" t="s">
        <v>345</v>
      </c>
      <c r="C340" s="9">
        <v>2</v>
      </c>
      <c r="D340" s="9" t="s">
        <v>232</v>
      </c>
      <c r="E340" s="9">
        <v>1</v>
      </c>
      <c r="F340" s="10">
        <v>4.0999999999999996</v>
      </c>
      <c r="G340" s="10">
        <v>0.4</v>
      </c>
      <c r="H340" s="10"/>
      <c r="I340" s="10">
        <f t="shared" si="40"/>
        <v>3.28</v>
      </c>
      <c r="J340" s="11"/>
    </row>
    <row r="341" spans="1:10" ht="24.95" customHeight="1" x14ac:dyDescent="0.25">
      <c r="A341" s="7"/>
      <c r="B341" s="12" t="s">
        <v>346</v>
      </c>
      <c r="C341" s="9">
        <v>2</v>
      </c>
      <c r="D341" s="9" t="s">
        <v>232</v>
      </c>
      <c r="E341" s="9">
        <v>1</v>
      </c>
      <c r="F341" s="10">
        <v>18.72</v>
      </c>
      <c r="G341" s="10">
        <v>0.4</v>
      </c>
      <c r="H341" s="10"/>
      <c r="I341" s="10">
        <f t="shared" si="40"/>
        <v>14.975999999999999</v>
      </c>
      <c r="J341" s="11"/>
    </row>
    <row r="342" spans="1:10" ht="24.95" customHeight="1" x14ac:dyDescent="0.25">
      <c r="A342" s="7"/>
      <c r="B342" s="12" t="s">
        <v>364</v>
      </c>
      <c r="C342" s="9">
        <v>2</v>
      </c>
      <c r="D342" s="9" t="s">
        <v>232</v>
      </c>
      <c r="E342" s="9">
        <v>1</v>
      </c>
      <c r="F342" s="10">
        <v>7.35</v>
      </c>
      <c r="G342" s="10">
        <v>0.4</v>
      </c>
      <c r="H342" s="10"/>
      <c r="I342" s="10">
        <f t="shared" si="40"/>
        <v>5.88</v>
      </c>
      <c r="J342" s="11"/>
    </row>
    <row r="343" spans="1:10" ht="24.95" customHeight="1" x14ac:dyDescent="0.25">
      <c r="A343" s="7"/>
      <c r="B343" s="12" t="s">
        <v>366</v>
      </c>
      <c r="C343" s="9">
        <v>2</v>
      </c>
      <c r="D343" s="9" t="s">
        <v>232</v>
      </c>
      <c r="E343" s="9">
        <v>1</v>
      </c>
      <c r="F343" s="10">
        <v>1.6</v>
      </c>
      <c r="G343" s="10">
        <v>0.4</v>
      </c>
      <c r="H343" s="10"/>
      <c r="I343" s="10">
        <f t="shared" si="40"/>
        <v>1.2800000000000002</v>
      </c>
      <c r="J343" s="11"/>
    </row>
    <row r="344" spans="1:10" ht="24.95" customHeight="1" x14ac:dyDescent="0.25">
      <c r="A344" s="7"/>
      <c r="B344" s="12" t="s">
        <v>367</v>
      </c>
      <c r="C344" s="9">
        <v>2</v>
      </c>
      <c r="D344" s="9" t="s">
        <v>232</v>
      </c>
      <c r="E344" s="9">
        <v>1</v>
      </c>
      <c r="F344" s="10">
        <v>1.2</v>
      </c>
      <c r="G344" s="10">
        <v>0.4</v>
      </c>
      <c r="H344" s="10"/>
      <c r="I344" s="10">
        <f t="shared" si="40"/>
        <v>0.96</v>
      </c>
      <c r="J344" s="11"/>
    </row>
    <row r="345" spans="1:10" ht="24.95" customHeight="1" x14ac:dyDescent="0.25">
      <c r="A345" s="7"/>
      <c r="B345" s="12" t="s">
        <v>368</v>
      </c>
      <c r="C345" s="9">
        <v>2</v>
      </c>
      <c r="D345" s="9" t="s">
        <v>232</v>
      </c>
      <c r="E345" s="9">
        <v>1</v>
      </c>
      <c r="F345" s="10">
        <v>1.45</v>
      </c>
      <c r="G345" s="10">
        <v>0.4</v>
      </c>
      <c r="H345" s="10"/>
      <c r="I345" s="10">
        <f t="shared" si="40"/>
        <v>1.1599999999999999</v>
      </c>
      <c r="J345" s="11"/>
    </row>
    <row r="346" spans="1:10" ht="24.95" customHeight="1" x14ac:dyDescent="0.25">
      <c r="A346" s="12"/>
      <c r="B346" s="8" t="s">
        <v>233</v>
      </c>
      <c r="C346" s="12"/>
      <c r="D346" s="12"/>
      <c r="E346" s="12"/>
      <c r="F346" s="12"/>
      <c r="G346" s="12"/>
      <c r="H346" s="12"/>
      <c r="I346" s="54">
        <f>SUM(I329:I345)</f>
        <v>42.487499999999997</v>
      </c>
      <c r="J346" s="7" t="s">
        <v>234</v>
      </c>
    </row>
    <row r="347" spans="1:10" ht="24.95" customHeight="1" x14ac:dyDescent="0.25">
      <c r="A347" s="7">
        <v>8</v>
      </c>
      <c r="B347" s="55" t="s">
        <v>336</v>
      </c>
      <c r="C347" s="11"/>
      <c r="D347" s="11"/>
      <c r="E347" s="11"/>
      <c r="F347" s="11"/>
      <c r="G347" s="11"/>
      <c r="H347" s="11"/>
      <c r="I347" s="16"/>
      <c r="J347" s="11"/>
    </row>
    <row r="348" spans="1:10" ht="24.95" customHeight="1" x14ac:dyDescent="0.25">
      <c r="A348" s="7"/>
      <c r="B348" s="12"/>
      <c r="C348" s="9">
        <v>1</v>
      </c>
      <c r="D348" s="9" t="s">
        <v>232</v>
      </c>
      <c r="E348" s="9">
        <v>1</v>
      </c>
      <c r="F348" s="10">
        <v>7.12</v>
      </c>
      <c r="G348" s="10">
        <v>7.82</v>
      </c>
      <c r="H348" s="10"/>
      <c r="I348" s="10">
        <f t="shared" ref="I348:I351" si="41">C348*E348*F348*G348</f>
        <v>55.678400000000003</v>
      </c>
      <c r="J348" s="11"/>
    </row>
    <row r="349" spans="1:10" ht="24.95" customHeight="1" x14ac:dyDescent="0.25">
      <c r="A349" s="7"/>
      <c r="B349" s="12"/>
      <c r="C349" s="9">
        <v>1</v>
      </c>
      <c r="D349" s="9" t="s">
        <v>232</v>
      </c>
      <c r="E349" s="9">
        <v>1</v>
      </c>
      <c r="F349" s="10">
        <v>7.7</v>
      </c>
      <c r="G349" s="10">
        <v>1.2</v>
      </c>
      <c r="H349" s="10"/>
      <c r="I349" s="10">
        <f t="shared" si="41"/>
        <v>9.24</v>
      </c>
      <c r="J349" s="11"/>
    </row>
    <row r="350" spans="1:10" ht="24.95" customHeight="1" x14ac:dyDescent="0.25">
      <c r="A350" s="7"/>
      <c r="B350" s="12"/>
      <c r="C350" s="9">
        <v>1</v>
      </c>
      <c r="D350" s="9" t="s">
        <v>232</v>
      </c>
      <c r="E350" s="9">
        <v>-1</v>
      </c>
      <c r="F350" s="10">
        <v>1.23</v>
      </c>
      <c r="G350" s="10">
        <v>1.1499999999999999</v>
      </c>
      <c r="H350" s="10"/>
      <c r="I350" s="10">
        <f t="shared" si="41"/>
        <v>-1.4144999999999999</v>
      </c>
      <c r="J350" s="11"/>
    </row>
    <row r="351" spans="1:10" ht="24.95" customHeight="1" x14ac:dyDescent="0.25">
      <c r="A351" s="7"/>
      <c r="B351" s="12"/>
      <c r="C351" s="9">
        <v>1</v>
      </c>
      <c r="D351" s="9" t="s">
        <v>232</v>
      </c>
      <c r="E351" s="9">
        <v>-1</v>
      </c>
      <c r="F351" s="10">
        <v>5</v>
      </c>
      <c r="G351" s="10">
        <v>2</v>
      </c>
      <c r="H351" s="10"/>
      <c r="I351" s="10">
        <f t="shared" si="41"/>
        <v>-10</v>
      </c>
      <c r="J351" s="11"/>
    </row>
    <row r="352" spans="1:10" ht="24.95" customHeight="1" x14ac:dyDescent="0.25">
      <c r="A352" s="12"/>
      <c r="B352" s="8" t="s">
        <v>233</v>
      </c>
      <c r="C352" s="12"/>
      <c r="D352" s="12"/>
      <c r="E352" s="12"/>
      <c r="F352" s="12"/>
      <c r="G352" s="12"/>
      <c r="H352" s="12"/>
      <c r="I352" s="54">
        <f>SUM(I348:I351)</f>
        <v>53.503900000000009</v>
      </c>
      <c r="J352" s="7" t="s">
        <v>234</v>
      </c>
    </row>
    <row r="353" spans="1:15" ht="24.95" customHeight="1" x14ac:dyDescent="0.25">
      <c r="A353" s="7">
        <v>8</v>
      </c>
      <c r="B353" s="55" t="s">
        <v>365</v>
      </c>
      <c r="C353" s="11"/>
      <c r="D353" s="11"/>
      <c r="E353" s="11"/>
      <c r="F353" s="11"/>
      <c r="G353" s="11"/>
      <c r="H353" s="11"/>
      <c r="I353" s="16"/>
      <c r="J353" s="11"/>
    </row>
    <row r="354" spans="1:15" ht="24.95" customHeight="1" x14ac:dyDescent="0.25">
      <c r="A354" s="7"/>
      <c r="B354" s="12"/>
      <c r="C354" s="9">
        <v>1</v>
      </c>
      <c r="D354" s="9" t="s">
        <v>232</v>
      </c>
      <c r="E354" s="9">
        <v>18</v>
      </c>
      <c r="F354" s="10">
        <v>0.75</v>
      </c>
      <c r="G354" s="10">
        <v>0.3</v>
      </c>
      <c r="H354" s="10">
        <v>0.17</v>
      </c>
      <c r="I354" s="10">
        <f>C354*E354*F354*G354*H354</f>
        <v>0.6885</v>
      </c>
      <c r="J354" s="11"/>
    </row>
    <row r="355" spans="1:15" ht="24.95" customHeight="1" x14ac:dyDescent="0.25">
      <c r="A355" s="7"/>
      <c r="B355" s="12"/>
      <c r="C355" s="9">
        <v>1</v>
      </c>
      <c r="D355" s="9" t="s">
        <v>232</v>
      </c>
      <c r="E355" s="9">
        <v>1</v>
      </c>
      <c r="F355" s="10">
        <v>3</v>
      </c>
      <c r="G355" s="10">
        <v>1.4</v>
      </c>
      <c r="H355" s="10">
        <v>0.15</v>
      </c>
      <c r="I355" s="10">
        <f t="shared" ref="I355:I356" si="42">C355*E355*F355*G355*H355</f>
        <v>0.62999999999999989</v>
      </c>
      <c r="J355" s="11"/>
    </row>
    <row r="356" spans="1:15" ht="24.95" customHeight="1" x14ac:dyDescent="0.25">
      <c r="A356" s="7"/>
      <c r="B356" s="12"/>
      <c r="C356" s="9">
        <v>1</v>
      </c>
      <c r="D356" s="9" t="s">
        <v>232</v>
      </c>
      <c r="E356" s="9">
        <v>1</v>
      </c>
      <c r="F356" s="10">
        <v>1.4</v>
      </c>
      <c r="G356" s="10">
        <v>1.4</v>
      </c>
      <c r="H356" s="10">
        <v>0.15</v>
      </c>
      <c r="I356" s="10">
        <f t="shared" si="42"/>
        <v>0.29399999999999993</v>
      </c>
      <c r="J356" s="11"/>
    </row>
    <row r="357" spans="1:15" ht="24.95" customHeight="1" x14ac:dyDescent="0.25">
      <c r="A357" s="12"/>
      <c r="B357" s="8" t="s">
        <v>233</v>
      </c>
      <c r="C357" s="12"/>
      <c r="D357" s="12"/>
      <c r="E357" s="12"/>
      <c r="F357" s="12"/>
      <c r="G357" s="12"/>
      <c r="H357" s="12"/>
      <c r="I357" s="54">
        <f>SUM(I353:I356)</f>
        <v>1.6124999999999998</v>
      </c>
      <c r="J357" s="7" t="s">
        <v>234</v>
      </c>
    </row>
    <row r="358" spans="1:15" ht="24.95" customHeight="1" x14ac:dyDescent="0.25">
      <c r="A358" s="12"/>
      <c r="B358" s="8"/>
      <c r="C358" s="12"/>
      <c r="D358" s="12"/>
      <c r="E358" s="12"/>
      <c r="F358" s="12"/>
      <c r="G358" s="12"/>
      <c r="H358" s="12"/>
      <c r="I358" s="54"/>
      <c r="J358" s="7"/>
    </row>
    <row r="359" spans="1:15" ht="24.95" customHeight="1" x14ac:dyDescent="0.25">
      <c r="A359" s="12"/>
      <c r="B359" s="71" t="s">
        <v>391</v>
      </c>
      <c r="C359" s="12"/>
      <c r="D359" s="12"/>
      <c r="E359" s="12"/>
      <c r="F359" s="12"/>
      <c r="G359" s="12"/>
      <c r="H359" s="12"/>
      <c r="I359" s="54"/>
      <c r="J359" s="7"/>
    </row>
    <row r="360" spans="1:15" ht="24.95" customHeight="1" x14ac:dyDescent="0.25">
      <c r="A360" s="7">
        <v>4</v>
      </c>
      <c r="B360" s="55" t="s">
        <v>236</v>
      </c>
      <c r="C360" s="9"/>
      <c r="D360" s="9"/>
      <c r="E360" s="9"/>
      <c r="F360" s="10"/>
      <c r="G360" s="10"/>
      <c r="H360" s="10"/>
      <c r="I360" s="10"/>
      <c r="J360" s="11"/>
    </row>
    <row r="361" spans="1:15" ht="24.95" customHeight="1" x14ac:dyDescent="0.25">
      <c r="A361" s="7"/>
      <c r="B361" s="8" t="s">
        <v>237</v>
      </c>
      <c r="C361" s="9">
        <v>1</v>
      </c>
      <c r="D361" s="9" t="s">
        <v>232</v>
      </c>
      <c r="E361" s="9">
        <v>3</v>
      </c>
      <c r="F361" s="10">
        <v>0.2</v>
      </c>
      <c r="G361" s="10">
        <v>2.4</v>
      </c>
      <c r="H361" s="10"/>
      <c r="I361" s="10">
        <f t="shared" ref="I361:I364" si="43">C361*E361*F361*G361</f>
        <v>1.4400000000000002</v>
      </c>
      <c r="J361" s="11"/>
    </row>
    <row r="362" spans="1:15" ht="24.95" customHeight="1" x14ac:dyDescent="0.25">
      <c r="A362" s="7"/>
      <c r="B362" s="8" t="s">
        <v>342</v>
      </c>
      <c r="C362" s="9">
        <v>1</v>
      </c>
      <c r="D362" s="9" t="s">
        <v>232</v>
      </c>
      <c r="E362" s="9">
        <v>5</v>
      </c>
      <c r="F362" s="10">
        <v>0.2</v>
      </c>
      <c r="G362" s="10">
        <v>2.4</v>
      </c>
      <c r="H362" s="10"/>
      <c r="I362" s="10">
        <f t="shared" si="43"/>
        <v>2.4</v>
      </c>
      <c r="J362" s="11"/>
    </row>
    <row r="363" spans="1:15" ht="24.95" customHeight="1" x14ac:dyDescent="0.25">
      <c r="A363" s="7"/>
      <c r="B363" s="8" t="s">
        <v>237</v>
      </c>
      <c r="C363" s="9">
        <v>1</v>
      </c>
      <c r="D363" s="9" t="s">
        <v>232</v>
      </c>
      <c r="E363" s="9">
        <v>3</v>
      </c>
      <c r="F363" s="10">
        <v>0.45</v>
      </c>
      <c r="G363" s="10">
        <v>2.4</v>
      </c>
      <c r="H363" s="10"/>
      <c r="I363" s="10">
        <f t="shared" si="43"/>
        <v>3.24</v>
      </c>
      <c r="J363" s="11"/>
    </row>
    <row r="364" spans="1:15" ht="24.95" customHeight="1" x14ac:dyDescent="0.25">
      <c r="A364" s="7"/>
      <c r="B364" s="8" t="s">
        <v>342</v>
      </c>
      <c r="C364" s="9">
        <v>1</v>
      </c>
      <c r="D364" s="9" t="s">
        <v>232</v>
      </c>
      <c r="E364" s="9">
        <v>5</v>
      </c>
      <c r="F364" s="10">
        <v>0.4</v>
      </c>
      <c r="G364" s="10">
        <v>2.4</v>
      </c>
      <c r="H364" s="10"/>
      <c r="I364" s="10">
        <f t="shared" si="43"/>
        <v>4.8</v>
      </c>
      <c r="J364" s="11"/>
    </row>
    <row r="365" spans="1:15" ht="24.95" customHeight="1" x14ac:dyDescent="0.25">
      <c r="A365" s="12"/>
      <c r="B365" s="55" t="s">
        <v>233</v>
      </c>
      <c r="C365" s="12"/>
      <c r="D365" s="12"/>
      <c r="E365" s="12"/>
      <c r="F365" s="12"/>
      <c r="G365" s="12"/>
      <c r="H365" s="12"/>
      <c r="I365" s="54">
        <f>SUM(I361:I364)</f>
        <v>11.879999999999999</v>
      </c>
      <c r="J365" s="7" t="s">
        <v>234</v>
      </c>
    </row>
    <row r="366" spans="1:15" ht="24.95" customHeight="1" x14ac:dyDescent="0.25">
      <c r="A366" s="11"/>
      <c r="B366" s="11"/>
      <c r="C366" s="11"/>
      <c r="D366" s="11"/>
      <c r="E366" s="11"/>
      <c r="F366" s="11"/>
      <c r="G366" s="11"/>
      <c r="H366" s="11"/>
      <c r="I366" s="16"/>
      <c r="J366" s="11"/>
    </row>
    <row r="367" spans="1:15" ht="24.95" customHeight="1" x14ac:dyDescent="0.25">
      <c r="A367" s="7">
        <v>5</v>
      </c>
      <c r="B367" s="55" t="s">
        <v>362</v>
      </c>
      <c r="C367" s="9"/>
      <c r="D367" s="9"/>
      <c r="E367" s="9"/>
      <c r="F367" s="10"/>
      <c r="G367" s="10"/>
      <c r="H367" s="10"/>
      <c r="I367" s="10"/>
      <c r="J367" s="11"/>
    </row>
    <row r="368" spans="1:15" ht="24.95" customHeight="1" x14ac:dyDescent="0.25">
      <c r="A368" s="7"/>
      <c r="B368" s="8"/>
      <c r="C368" s="9">
        <v>2</v>
      </c>
      <c r="D368" s="9" t="s">
        <v>232</v>
      </c>
      <c r="E368" s="9">
        <v>1</v>
      </c>
      <c r="F368" s="10">
        <v>2.0299999999999998</v>
      </c>
      <c r="G368" s="10">
        <v>2.8</v>
      </c>
      <c r="H368" s="10"/>
      <c r="I368" s="10">
        <f t="shared" ref="I368:I369" si="44">C368*E368*F368*G368</f>
        <v>11.367999999999999</v>
      </c>
      <c r="J368" s="11"/>
      <c r="M368">
        <f>F368*G368</f>
        <v>5.6839999999999993</v>
      </c>
      <c r="O368">
        <f>C368*E368*F368*G368</f>
        <v>11.367999999999999</v>
      </c>
    </row>
    <row r="369" spans="1:15" ht="24.95" customHeight="1" x14ac:dyDescent="0.25">
      <c r="A369" s="7"/>
      <c r="B369" s="8"/>
      <c r="C369" s="9">
        <v>2</v>
      </c>
      <c r="D369" s="9" t="s">
        <v>232</v>
      </c>
      <c r="E369" s="9">
        <v>2</v>
      </c>
      <c r="F369" s="10">
        <v>1.55</v>
      </c>
      <c r="G369" s="10">
        <v>2.8</v>
      </c>
      <c r="H369" s="10"/>
      <c r="I369" s="10">
        <f t="shared" si="44"/>
        <v>17.36</v>
      </c>
      <c r="J369" s="11"/>
      <c r="M369">
        <f>F369*G369</f>
        <v>4.34</v>
      </c>
      <c r="O369">
        <f>C369*E369*F369*G369</f>
        <v>17.36</v>
      </c>
    </row>
    <row r="370" spans="1:15" ht="24.95" customHeight="1" x14ac:dyDescent="0.25">
      <c r="A370" s="12"/>
      <c r="B370" s="8" t="s">
        <v>233</v>
      </c>
      <c r="C370" s="12"/>
      <c r="D370" s="12"/>
      <c r="E370" s="12"/>
      <c r="F370" s="12"/>
      <c r="G370" s="12"/>
      <c r="H370" s="12"/>
      <c r="I370" s="54">
        <f>SUM(I368:I369)</f>
        <v>28.727999999999998</v>
      </c>
      <c r="J370" s="7" t="s">
        <v>234</v>
      </c>
      <c r="O370">
        <f>SUM(O368:O368)</f>
        <v>11.367999999999999</v>
      </c>
    </row>
    <row r="371" spans="1:15" ht="24.95" customHeight="1" x14ac:dyDescent="0.25">
      <c r="A371" s="12"/>
      <c r="B371" s="8"/>
      <c r="C371" s="12"/>
      <c r="D371" s="12"/>
      <c r="E371" s="12"/>
      <c r="F371" s="12"/>
      <c r="G371" s="12"/>
      <c r="H371" s="12"/>
      <c r="I371" s="54"/>
      <c r="J371" s="7"/>
    </row>
    <row r="372" spans="1:15" ht="24.95" customHeight="1" x14ac:dyDescent="0.25">
      <c r="A372" s="7">
        <v>8</v>
      </c>
      <c r="B372" s="55" t="s">
        <v>245</v>
      </c>
      <c r="C372" s="11"/>
      <c r="D372" s="11"/>
      <c r="E372" s="11"/>
      <c r="F372" s="11"/>
      <c r="G372" s="11"/>
      <c r="H372" s="11"/>
      <c r="I372" s="16"/>
      <c r="J372" s="11"/>
    </row>
    <row r="373" spans="1:15" ht="24.95" customHeight="1" x14ac:dyDescent="0.25">
      <c r="A373" s="7"/>
      <c r="B373" s="12" t="s">
        <v>256</v>
      </c>
      <c r="C373" s="9">
        <v>1</v>
      </c>
      <c r="D373" s="9" t="s">
        <v>232</v>
      </c>
      <c r="E373" s="9">
        <v>1</v>
      </c>
      <c r="F373" s="10">
        <v>5.66</v>
      </c>
      <c r="G373" s="10">
        <v>0.2</v>
      </c>
      <c r="H373" s="10"/>
      <c r="I373" s="10">
        <f t="shared" ref="I373:I389" si="45">C373*E373*F373*G373</f>
        <v>1.1320000000000001</v>
      </c>
      <c r="J373" s="11"/>
    </row>
    <row r="374" spans="1:15" ht="24.95" customHeight="1" x14ac:dyDescent="0.25">
      <c r="A374" s="7"/>
      <c r="B374" s="12" t="s">
        <v>344</v>
      </c>
      <c r="C374" s="9">
        <v>1</v>
      </c>
      <c r="D374" s="9" t="s">
        <v>232</v>
      </c>
      <c r="E374" s="9">
        <v>1</v>
      </c>
      <c r="F374" s="10">
        <v>2.56</v>
      </c>
      <c r="G374" s="10">
        <v>0.2</v>
      </c>
      <c r="H374" s="10"/>
      <c r="I374" s="10">
        <f t="shared" si="45"/>
        <v>0.51200000000000001</v>
      </c>
      <c r="J374" s="11"/>
    </row>
    <row r="375" spans="1:15" ht="24.95" customHeight="1" x14ac:dyDescent="0.25">
      <c r="A375" s="7"/>
      <c r="B375" s="12" t="s">
        <v>345</v>
      </c>
      <c r="C375" s="9">
        <v>1</v>
      </c>
      <c r="D375" s="9" t="s">
        <v>232</v>
      </c>
      <c r="E375" s="9">
        <v>1</v>
      </c>
      <c r="F375" s="10">
        <v>4.0999999999999996</v>
      </c>
      <c r="G375" s="10">
        <v>0.2</v>
      </c>
      <c r="H375" s="10"/>
      <c r="I375" s="10">
        <f t="shared" si="45"/>
        <v>0.82</v>
      </c>
      <c r="J375" s="11"/>
    </row>
    <row r="376" spans="1:15" ht="24.95" customHeight="1" x14ac:dyDescent="0.25">
      <c r="A376" s="7"/>
      <c r="B376" s="12" t="s">
        <v>346</v>
      </c>
      <c r="C376" s="9">
        <v>1</v>
      </c>
      <c r="D376" s="9" t="s">
        <v>232</v>
      </c>
      <c r="E376" s="9">
        <v>1</v>
      </c>
      <c r="F376" s="10">
        <v>18.72</v>
      </c>
      <c r="G376" s="10">
        <v>0.2</v>
      </c>
      <c r="H376" s="10"/>
      <c r="I376" s="10">
        <f t="shared" si="45"/>
        <v>3.7439999999999998</v>
      </c>
      <c r="J376" s="11"/>
    </row>
    <row r="377" spans="1:15" ht="24.95" customHeight="1" x14ac:dyDescent="0.25">
      <c r="A377" s="7"/>
      <c r="B377" s="12" t="s">
        <v>364</v>
      </c>
      <c r="C377" s="9">
        <v>1</v>
      </c>
      <c r="D377" s="9" t="s">
        <v>232</v>
      </c>
      <c r="E377" s="9">
        <v>1</v>
      </c>
      <c r="F377" s="10">
        <v>7.35</v>
      </c>
      <c r="G377" s="10">
        <v>0.2</v>
      </c>
      <c r="H377" s="10"/>
      <c r="I377" s="10">
        <f t="shared" si="45"/>
        <v>1.47</v>
      </c>
      <c r="J377" s="11"/>
    </row>
    <row r="378" spans="1:15" ht="24.95" customHeight="1" x14ac:dyDescent="0.25">
      <c r="A378" s="7"/>
      <c r="B378" s="12" t="s">
        <v>366</v>
      </c>
      <c r="C378" s="9">
        <v>1</v>
      </c>
      <c r="D378" s="9" t="s">
        <v>232</v>
      </c>
      <c r="E378" s="9">
        <v>1</v>
      </c>
      <c r="F378" s="10">
        <v>1.6</v>
      </c>
      <c r="G378" s="10">
        <v>0.15</v>
      </c>
      <c r="H378" s="10"/>
      <c r="I378" s="10">
        <f t="shared" si="45"/>
        <v>0.24</v>
      </c>
      <c r="J378" s="11"/>
    </row>
    <row r="379" spans="1:15" ht="24.95" customHeight="1" x14ac:dyDescent="0.25">
      <c r="A379" s="7"/>
      <c r="B379" s="12" t="s">
        <v>367</v>
      </c>
      <c r="C379" s="9">
        <v>1</v>
      </c>
      <c r="D379" s="9" t="s">
        <v>232</v>
      </c>
      <c r="E379" s="9">
        <v>1</v>
      </c>
      <c r="F379" s="10">
        <v>1.2</v>
      </c>
      <c r="G379" s="10">
        <v>0.2</v>
      </c>
      <c r="H379" s="10"/>
      <c r="I379" s="10">
        <f t="shared" si="45"/>
        <v>0.24</v>
      </c>
      <c r="J379" s="11"/>
    </row>
    <row r="380" spans="1:15" ht="24.95" customHeight="1" x14ac:dyDescent="0.25">
      <c r="A380" s="7"/>
      <c r="B380" s="12" t="s">
        <v>368</v>
      </c>
      <c r="C380" s="9">
        <v>1</v>
      </c>
      <c r="D380" s="9" t="s">
        <v>232</v>
      </c>
      <c r="E380" s="9">
        <v>1</v>
      </c>
      <c r="F380" s="10">
        <v>1.45</v>
      </c>
      <c r="G380" s="10">
        <v>0.15</v>
      </c>
      <c r="H380" s="10"/>
      <c r="I380" s="10">
        <f t="shared" si="45"/>
        <v>0.2175</v>
      </c>
      <c r="J380" s="11"/>
    </row>
    <row r="381" spans="1:15" ht="24.95" customHeight="1" x14ac:dyDescent="0.25">
      <c r="A381" s="7"/>
      <c r="B381" s="12"/>
      <c r="C381" s="9"/>
      <c r="D381" s="9"/>
      <c r="E381" s="9"/>
      <c r="F381" s="10"/>
      <c r="G381" s="10"/>
      <c r="H381" s="10"/>
      <c r="I381" s="10">
        <f t="shared" si="45"/>
        <v>0</v>
      </c>
      <c r="J381" s="11"/>
    </row>
    <row r="382" spans="1:15" ht="24.95" customHeight="1" x14ac:dyDescent="0.25">
      <c r="A382" s="7"/>
      <c r="B382" s="12" t="s">
        <v>256</v>
      </c>
      <c r="C382" s="9">
        <v>2</v>
      </c>
      <c r="D382" s="9" t="s">
        <v>232</v>
      </c>
      <c r="E382" s="9">
        <v>1</v>
      </c>
      <c r="F382" s="10">
        <v>5.66</v>
      </c>
      <c r="G382" s="10">
        <v>0.4</v>
      </c>
      <c r="H382" s="10"/>
      <c r="I382" s="10">
        <f t="shared" si="45"/>
        <v>4.5280000000000005</v>
      </c>
      <c r="J382" s="11"/>
    </row>
    <row r="383" spans="1:15" ht="24.95" customHeight="1" x14ac:dyDescent="0.25">
      <c r="A383" s="7"/>
      <c r="B383" s="12" t="s">
        <v>344</v>
      </c>
      <c r="C383" s="9">
        <v>2</v>
      </c>
      <c r="D383" s="9" t="s">
        <v>232</v>
      </c>
      <c r="E383" s="9">
        <v>1</v>
      </c>
      <c r="F383" s="10">
        <v>2.56</v>
      </c>
      <c r="G383" s="10">
        <v>0.4</v>
      </c>
      <c r="H383" s="10"/>
      <c r="I383" s="10">
        <f t="shared" si="45"/>
        <v>2.048</v>
      </c>
      <c r="J383" s="11"/>
    </row>
    <row r="384" spans="1:15" ht="24.95" customHeight="1" x14ac:dyDescent="0.25">
      <c r="A384" s="7"/>
      <c r="B384" s="12" t="s">
        <v>345</v>
      </c>
      <c r="C384" s="9">
        <v>2</v>
      </c>
      <c r="D384" s="9" t="s">
        <v>232</v>
      </c>
      <c r="E384" s="9">
        <v>1</v>
      </c>
      <c r="F384" s="10">
        <v>4.0999999999999996</v>
      </c>
      <c r="G384" s="10">
        <v>0.4</v>
      </c>
      <c r="H384" s="10"/>
      <c r="I384" s="10">
        <f t="shared" si="45"/>
        <v>3.28</v>
      </c>
      <c r="J384" s="11"/>
    </row>
    <row r="385" spans="1:10" ht="24.95" customHeight="1" x14ac:dyDescent="0.25">
      <c r="A385" s="7"/>
      <c r="B385" s="12" t="s">
        <v>346</v>
      </c>
      <c r="C385" s="9">
        <v>2</v>
      </c>
      <c r="D385" s="9" t="s">
        <v>232</v>
      </c>
      <c r="E385" s="9">
        <v>1</v>
      </c>
      <c r="F385" s="10">
        <v>18.72</v>
      </c>
      <c r="G385" s="10">
        <v>0.4</v>
      </c>
      <c r="H385" s="10"/>
      <c r="I385" s="10">
        <f t="shared" si="45"/>
        <v>14.975999999999999</v>
      </c>
      <c r="J385" s="11"/>
    </row>
    <row r="386" spans="1:10" ht="24.95" customHeight="1" x14ac:dyDescent="0.25">
      <c r="A386" s="7"/>
      <c r="B386" s="12" t="s">
        <v>364</v>
      </c>
      <c r="C386" s="9">
        <v>2</v>
      </c>
      <c r="D386" s="9" t="s">
        <v>232</v>
      </c>
      <c r="E386" s="9">
        <v>1</v>
      </c>
      <c r="F386" s="10">
        <v>7.35</v>
      </c>
      <c r="G386" s="10">
        <v>0.4</v>
      </c>
      <c r="H386" s="10"/>
      <c r="I386" s="10">
        <f t="shared" si="45"/>
        <v>5.88</v>
      </c>
      <c r="J386" s="11"/>
    </row>
    <row r="387" spans="1:10" ht="24.95" customHeight="1" x14ac:dyDescent="0.25">
      <c r="A387" s="7"/>
      <c r="B387" s="12" t="s">
        <v>366</v>
      </c>
      <c r="C387" s="9">
        <v>2</v>
      </c>
      <c r="D387" s="9" t="s">
        <v>232</v>
      </c>
      <c r="E387" s="9">
        <v>1</v>
      </c>
      <c r="F387" s="10">
        <v>1.6</v>
      </c>
      <c r="G387" s="10">
        <v>0.4</v>
      </c>
      <c r="H387" s="10"/>
      <c r="I387" s="10">
        <f t="shared" si="45"/>
        <v>1.2800000000000002</v>
      </c>
      <c r="J387" s="11"/>
    </row>
    <row r="388" spans="1:10" ht="24.95" customHeight="1" x14ac:dyDescent="0.25">
      <c r="A388" s="7"/>
      <c r="B388" s="12" t="s">
        <v>367</v>
      </c>
      <c r="C388" s="9">
        <v>2</v>
      </c>
      <c r="D388" s="9" t="s">
        <v>232</v>
      </c>
      <c r="E388" s="9">
        <v>1</v>
      </c>
      <c r="F388" s="10">
        <v>1.2</v>
      </c>
      <c r="G388" s="10">
        <v>0.4</v>
      </c>
      <c r="H388" s="10"/>
      <c r="I388" s="10">
        <f t="shared" si="45"/>
        <v>0.96</v>
      </c>
      <c r="J388" s="11"/>
    </row>
    <row r="389" spans="1:10" ht="24.95" customHeight="1" x14ac:dyDescent="0.25">
      <c r="A389" s="7"/>
      <c r="B389" s="12" t="s">
        <v>368</v>
      </c>
      <c r="C389" s="9">
        <v>2</v>
      </c>
      <c r="D389" s="9" t="s">
        <v>232</v>
      </c>
      <c r="E389" s="9">
        <v>1</v>
      </c>
      <c r="F389" s="10">
        <v>1.45</v>
      </c>
      <c r="G389" s="10">
        <v>0.4</v>
      </c>
      <c r="H389" s="10"/>
      <c r="I389" s="10">
        <f t="shared" si="45"/>
        <v>1.1599999999999999</v>
      </c>
      <c r="J389" s="11"/>
    </row>
    <row r="390" spans="1:10" ht="24.95" customHeight="1" x14ac:dyDescent="0.25">
      <c r="A390" s="12"/>
      <c r="B390" s="8" t="s">
        <v>233</v>
      </c>
      <c r="C390" s="12"/>
      <c r="D390" s="12"/>
      <c r="E390" s="12"/>
      <c r="F390" s="12"/>
      <c r="G390" s="12"/>
      <c r="H390" s="12"/>
      <c r="I390" s="54">
        <f>SUM(I373:I389)</f>
        <v>42.487499999999997</v>
      </c>
      <c r="J390" s="7" t="s">
        <v>234</v>
      </c>
    </row>
    <row r="391" spans="1:10" ht="24.95" customHeight="1" x14ac:dyDescent="0.25">
      <c r="A391" s="7">
        <v>8</v>
      </c>
      <c r="B391" s="55" t="s">
        <v>336</v>
      </c>
      <c r="C391" s="11"/>
      <c r="D391" s="11"/>
      <c r="E391" s="11"/>
      <c r="F391" s="11"/>
      <c r="G391" s="11"/>
      <c r="H391" s="11"/>
      <c r="I391" s="16"/>
      <c r="J391" s="11"/>
    </row>
    <row r="392" spans="1:10" ht="24.95" customHeight="1" x14ac:dyDescent="0.25">
      <c r="A392" s="7"/>
      <c r="B392" s="12"/>
      <c r="C392" s="9">
        <v>1</v>
      </c>
      <c r="D392" s="9" t="s">
        <v>232</v>
      </c>
      <c r="E392" s="9">
        <v>1</v>
      </c>
      <c r="F392" s="10">
        <v>7.12</v>
      </c>
      <c r="G392" s="10">
        <v>7.82</v>
      </c>
      <c r="H392" s="10"/>
      <c r="I392" s="10">
        <f t="shared" ref="I392:I395" si="46">C392*E392*F392*G392</f>
        <v>55.678400000000003</v>
      </c>
      <c r="J392" s="11"/>
    </row>
    <row r="393" spans="1:10" ht="24.95" customHeight="1" x14ac:dyDescent="0.25">
      <c r="A393" s="7"/>
      <c r="B393" s="12"/>
      <c r="C393" s="9">
        <v>1</v>
      </c>
      <c r="D393" s="9" t="s">
        <v>232</v>
      </c>
      <c r="E393" s="9">
        <v>1</v>
      </c>
      <c r="F393" s="10">
        <v>7.7</v>
      </c>
      <c r="G393" s="10">
        <v>1.2</v>
      </c>
      <c r="H393" s="10"/>
      <c r="I393" s="10">
        <f t="shared" si="46"/>
        <v>9.24</v>
      </c>
      <c r="J393" s="11"/>
    </row>
    <row r="394" spans="1:10" ht="24.95" customHeight="1" x14ac:dyDescent="0.25">
      <c r="A394" s="7"/>
      <c r="B394" s="12"/>
      <c r="C394" s="9">
        <v>1</v>
      </c>
      <c r="D394" s="9" t="s">
        <v>232</v>
      </c>
      <c r="E394" s="9">
        <v>-1</v>
      </c>
      <c r="F394" s="10">
        <v>1.23</v>
      </c>
      <c r="G394" s="10">
        <v>1.1499999999999999</v>
      </c>
      <c r="H394" s="10"/>
      <c r="I394" s="10">
        <f t="shared" si="46"/>
        <v>-1.4144999999999999</v>
      </c>
      <c r="J394" s="11"/>
    </row>
    <row r="395" spans="1:10" ht="24.95" customHeight="1" x14ac:dyDescent="0.25">
      <c r="A395" s="7"/>
      <c r="B395" s="12"/>
      <c r="C395" s="9">
        <v>1</v>
      </c>
      <c r="D395" s="9" t="s">
        <v>232</v>
      </c>
      <c r="E395" s="9">
        <v>-1</v>
      </c>
      <c r="F395" s="10">
        <v>5</v>
      </c>
      <c r="G395" s="10">
        <v>2</v>
      </c>
      <c r="H395" s="10"/>
      <c r="I395" s="10">
        <f t="shared" si="46"/>
        <v>-10</v>
      </c>
      <c r="J395" s="11"/>
    </row>
    <row r="396" spans="1:10" ht="24.95" customHeight="1" x14ac:dyDescent="0.25">
      <c r="A396" s="12"/>
      <c r="B396" s="8" t="s">
        <v>233</v>
      </c>
      <c r="C396" s="12"/>
      <c r="D396" s="12"/>
      <c r="E396" s="12"/>
      <c r="F396" s="12"/>
      <c r="G396" s="12"/>
      <c r="H396" s="12"/>
      <c r="I396" s="54">
        <f>SUM(I392:I395)</f>
        <v>53.503900000000009</v>
      </c>
      <c r="J396" s="7" t="s">
        <v>234</v>
      </c>
    </row>
    <row r="397" spans="1:10" ht="24.95" customHeight="1" x14ac:dyDescent="0.25">
      <c r="A397" s="7">
        <v>8</v>
      </c>
      <c r="B397" s="55" t="s">
        <v>365</v>
      </c>
      <c r="C397" s="11"/>
      <c r="D397" s="11"/>
      <c r="E397" s="11"/>
      <c r="F397" s="11"/>
      <c r="G397" s="11"/>
      <c r="H397" s="11"/>
      <c r="I397" s="16"/>
      <c r="J397" s="11"/>
    </row>
    <row r="398" spans="1:10" ht="24.95" customHeight="1" x14ac:dyDescent="0.25">
      <c r="A398" s="7"/>
      <c r="B398" s="12"/>
      <c r="C398" s="9">
        <v>1</v>
      </c>
      <c r="D398" s="9" t="s">
        <v>232</v>
      </c>
      <c r="E398" s="9">
        <v>18</v>
      </c>
      <c r="F398" s="10">
        <v>0.75</v>
      </c>
      <c r="G398" s="10">
        <v>0.3</v>
      </c>
      <c r="H398" s="10">
        <v>0.17</v>
      </c>
      <c r="I398" s="10">
        <f>C398*E398*F398*G398*H398</f>
        <v>0.6885</v>
      </c>
      <c r="J398" s="11"/>
    </row>
    <row r="399" spans="1:10" ht="24.95" customHeight="1" x14ac:dyDescent="0.25">
      <c r="A399" s="7"/>
      <c r="B399" s="12"/>
      <c r="C399" s="9">
        <v>1</v>
      </c>
      <c r="D399" s="9" t="s">
        <v>232</v>
      </c>
      <c r="E399" s="9">
        <v>1</v>
      </c>
      <c r="F399" s="10">
        <v>3</v>
      </c>
      <c r="G399" s="10">
        <v>1.4</v>
      </c>
      <c r="H399" s="10">
        <v>0.15</v>
      </c>
      <c r="I399" s="10">
        <f t="shared" ref="I399:I400" si="47">C399*E399*F399*G399*H399</f>
        <v>0.62999999999999989</v>
      </c>
      <c r="J399" s="11"/>
    </row>
    <row r="400" spans="1:10" ht="24.95" customHeight="1" x14ac:dyDescent="0.25">
      <c r="A400" s="7"/>
      <c r="B400" s="12"/>
      <c r="C400" s="9">
        <v>1</v>
      </c>
      <c r="D400" s="9" t="s">
        <v>232</v>
      </c>
      <c r="E400" s="9">
        <v>1</v>
      </c>
      <c r="F400" s="10">
        <v>1.4</v>
      </c>
      <c r="G400" s="10">
        <v>1.4</v>
      </c>
      <c r="H400" s="10">
        <v>0.15</v>
      </c>
      <c r="I400" s="10">
        <f t="shared" si="47"/>
        <v>0.29399999999999993</v>
      </c>
      <c r="J400" s="11"/>
    </row>
    <row r="401" spans="1:10" ht="24.95" customHeight="1" x14ac:dyDescent="0.25">
      <c r="A401" s="12"/>
      <c r="B401" s="8" t="s">
        <v>233</v>
      </c>
      <c r="C401" s="12"/>
      <c r="D401" s="12"/>
      <c r="E401" s="12"/>
      <c r="F401" s="12"/>
      <c r="G401" s="12"/>
      <c r="H401" s="12"/>
      <c r="I401" s="54">
        <f>SUM(I397:I400)</f>
        <v>1.6124999999999998</v>
      </c>
      <c r="J401" s="7" t="s">
        <v>234</v>
      </c>
    </row>
    <row r="402" spans="1:10" ht="24.95" customHeight="1" x14ac:dyDescent="0.25">
      <c r="A402" s="7"/>
      <c r="B402" s="55"/>
      <c r="C402" s="9"/>
      <c r="D402" s="9"/>
      <c r="E402" s="9"/>
      <c r="F402" s="10"/>
      <c r="G402" s="10"/>
      <c r="H402" s="10"/>
      <c r="I402" s="10"/>
      <c r="J402" s="11"/>
    </row>
    <row r="403" spans="1:10" ht="24.95" customHeight="1" x14ac:dyDescent="0.25">
      <c r="A403" s="7"/>
      <c r="B403" s="55"/>
      <c r="C403" s="9"/>
      <c r="D403" s="9"/>
      <c r="E403" s="9"/>
      <c r="F403" s="10"/>
      <c r="G403" s="10"/>
      <c r="H403" s="10"/>
      <c r="I403" s="10"/>
      <c r="J403" s="11"/>
    </row>
    <row r="404" spans="1:10" ht="24.95" customHeight="1" x14ac:dyDescent="0.25">
      <c r="A404" s="7"/>
      <c r="B404" s="8"/>
      <c r="C404" s="9"/>
      <c r="D404" s="9"/>
      <c r="E404" s="9"/>
      <c r="F404" s="10"/>
      <c r="G404" s="10"/>
      <c r="H404" s="10"/>
      <c r="I404" s="10"/>
      <c r="J404" s="11"/>
    </row>
    <row r="405" spans="1:10" ht="24.95" customHeight="1" x14ac:dyDescent="0.25">
      <c r="A405" s="7"/>
      <c r="B405" s="8"/>
      <c r="C405" s="9"/>
      <c r="D405" s="9"/>
      <c r="E405" s="9"/>
      <c r="F405" s="10"/>
      <c r="G405" s="10"/>
      <c r="H405" s="10"/>
      <c r="I405" s="10"/>
      <c r="J405" s="11"/>
    </row>
    <row r="406" spans="1:10" ht="24.95" customHeight="1" x14ac:dyDescent="0.25">
      <c r="A406" s="7"/>
      <c r="B406" s="55"/>
      <c r="C406" s="9"/>
      <c r="D406" s="9"/>
      <c r="E406" s="9"/>
      <c r="F406" s="10"/>
      <c r="G406" s="10"/>
      <c r="H406" s="10"/>
      <c r="I406" s="10"/>
      <c r="J406" s="11"/>
    </row>
    <row r="407" spans="1:10" ht="24.95" customHeight="1" x14ac:dyDescent="0.25">
      <c r="A407" s="7"/>
      <c r="B407" s="8"/>
      <c r="C407" s="9"/>
      <c r="D407" s="9"/>
      <c r="E407" s="9"/>
      <c r="F407" s="10"/>
      <c r="G407" s="10"/>
      <c r="H407" s="10"/>
      <c r="I407" s="10"/>
      <c r="J407" s="11"/>
    </row>
    <row r="408" spans="1:10" ht="24" customHeight="1" x14ac:dyDescent="0.25">
      <c r="A408" s="3"/>
      <c r="B408" s="4"/>
      <c r="C408" s="208" t="s">
        <v>348</v>
      </c>
      <c r="D408" s="209"/>
      <c r="E408" s="210"/>
      <c r="F408" s="4"/>
      <c r="G408" s="5"/>
      <c r="H408" s="5"/>
      <c r="I408" s="6"/>
      <c r="J408" s="5"/>
    </row>
    <row r="409" spans="1:10" ht="24" customHeight="1" x14ac:dyDescent="0.25">
      <c r="A409" s="3" t="s">
        <v>2</v>
      </c>
      <c r="B409" s="4" t="s">
        <v>226</v>
      </c>
      <c r="C409" s="208" t="s">
        <v>227</v>
      </c>
      <c r="D409" s="209"/>
      <c r="E409" s="210"/>
      <c r="F409" s="4" t="s">
        <v>228</v>
      </c>
      <c r="G409" s="5" t="s">
        <v>229</v>
      </c>
      <c r="H409" s="5" t="s">
        <v>230</v>
      </c>
      <c r="I409" s="6" t="s">
        <v>32</v>
      </c>
      <c r="J409" s="5" t="s">
        <v>231</v>
      </c>
    </row>
    <row r="410" spans="1:10" ht="24.95" customHeight="1" x14ac:dyDescent="0.25">
      <c r="A410" s="7">
        <v>1</v>
      </c>
      <c r="B410" s="55" t="s">
        <v>268</v>
      </c>
      <c r="C410" s="9"/>
      <c r="D410" s="9"/>
      <c r="E410" s="9"/>
      <c r="F410" s="10"/>
      <c r="G410" s="10"/>
      <c r="H410" s="10"/>
      <c r="I410" s="10"/>
      <c r="J410" s="11"/>
    </row>
    <row r="411" spans="1:10" ht="24.95" customHeight="1" x14ac:dyDescent="0.25">
      <c r="A411" s="7"/>
      <c r="B411" s="8"/>
      <c r="C411" s="9">
        <v>1</v>
      </c>
      <c r="D411" s="9" t="s">
        <v>232</v>
      </c>
      <c r="E411" s="9">
        <v>1</v>
      </c>
      <c r="F411" s="10">
        <v>53.4</v>
      </c>
      <c r="G411" s="10">
        <v>2.65</v>
      </c>
      <c r="H411" s="10"/>
      <c r="I411" s="10">
        <f>C411*E411*F411*G411</f>
        <v>141.51</v>
      </c>
      <c r="J411" s="11"/>
    </row>
    <row r="412" spans="1:10" ht="24.95" customHeight="1" x14ac:dyDescent="0.25">
      <c r="A412" s="7"/>
      <c r="B412" s="8" t="s">
        <v>262</v>
      </c>
      <c r="C412" s="9"/>
      <c r="D412" s="9"/>
      <c r="E412" s="9"/>
      <c r="F412" s="10"/>
      <c r="G412" s="10"/>
      <c r="H412" s="10"/>
      <c r="I412" s="10"/>
      <c r="J412" s="11"/>
    </row>
    <row r="413" spans="1:10" ht="24.95" customHeight="1" x14ac:dyDescent="0.25">
      <c r="A413" s="7"/>
      <c r="B413" s="8" t="s">
        <v>409</v>
      </c>
      <c r="C413" s="9">
        <v>-1</v>
      </c>
      <c r="D413" s="9" t="s">
        <v>232</v>
      </c>
      <c r="E413" s="9">
        <v>2</v>
      </c>
      <c r="F413" s="10">
        <v>3.34</v>
      </c>
      <c r="G413" s="10">
        <v>2.2999999999999998</v>
      </c>
      <c r="H413" s="10"/>
      <c r="I413" s="10">
        <f t="shared" ref="I413" si="48">C413*E413*F413*G413</f>
        <v>-15.363999999999999</v>
      </c>
      <c r="J413" s="11"/>
    </row>
    <row r="414" spans="1:10" ht="24.95" customHeight="1" x14ac:dyDescent="0.25">
      <c r="A414" s="7"/>
      <c r="B414" s="8" t="s">
        <v>349</v>
      </c>
      <c r="C414" s="9">
        <v>-1</v>
      </c>
      <c r="D414" s="9" t="s">
        <v>232</v>
      </c>
      <c r="E414" s="9">
        <v>1</v>
      </c>
      <c r="F414" s="10">
        <v>0.85</v>
      </c>
      <c r="G414" s="10">
        <v>2.1</v>
      </c>
      <c r="H414" s="10"/>
      <c r="I414" s="10">
        <f t="shared" ref="I414:I417" si="49">C414*E414*F414*G414</f>
        <v>-1.7849999999999999</v>
      </c>
      <c r="J414" s="11"/>
    </row>
    <row r="415" spans="1:10" ht="24.95" customHeight="1" x14ac:dyDescent="0.25">
      <c r="A415" s="7"/>
      <c r="B415" s="8" t="s">
        <v>351</v>
      </c>
      <c r="C415" s="9">
        <v>-1</v>
      </c>
      <c r="D415" s="9" t="s">
        <v>232</v>
      </c>
      <c r="E415" s="9">
        <v>1</v>
      </c>
      <c r="F415" s="10">
        <v>0.68</v>
      </c>
      <c r="G415" s="10">
        <v>2.1</v>
      </c>
      <c r="H415" s="10"/>
      <c r="I415" s="10">
        <f t="shared" ref="I415:I416" si="50">C415*E415*F415*G415</f>
        <v>-1.4280000000000002</v>
      </c>
      <c r="J415" s="11"/>
    </row>
    <row r="416" spans="1:10" ht="24.95" customHeight="1" x14ac:dyDescent="0.25">
      <c r="A416" s="7"/>
      <c r="B416" s="8" t="s">
        <v>396</v>
      </c>
      <c r="C416" s="9">
        <v>-1</v>
      </c>
      <c r="D416" s="9" t="s">
        <v>232</v>
      </c>
      <c r="E416" s="9">
        <v>3</v>
      </c>
      <c r="F416" s="10">
        <v>0.95</v>
      </c>
      <c r="G416" s="10">
        <v>1.5</v>
      </c>
      <c r="H416" s="10"/>
      <c r="I416" s="10">
        <f t="shared" si="50"/>
        <v>-4.2749999999999995</v>
      </c>
      <c r="J416" s="11"/>
    </row>
    <row r="417" spans="1:10" ht="24.95" customHeight="1" x14ac:dyDescent="0.25">
      <c r="A417" s="7"/>
      <c r="B417" s="8" t="s">
        <v>267</v>
      </c>
      <c r="C417" s="9">
        <v>-1</v>
      </c>
      <c r="D417" s="9" t="s">
        <v>232</v>
      </c>
      <c r="E417" s="9">
        <v>2</v>
      </c>
      <c r="F417" s="10">
        <v>0.56999999999999995</v>
      </c>
      <c r="G417" s="10">
        <v>0.45500000000000002</v>
      </c>
      <c r="H417" s="10"/>
      <c r="I417" s="10">
        <f t="shared" si="49"/>
        <v>-0.51869999999999994</v>
      </c>
      <c r="J417" s="11"/>
    </row>
    <row r="418" spans="1:10" ht="24.95" customHeight="1" x14ac:dyDescent="0.25">
      <c r="A418" s="12"/>
      <c r="B418" s="8" t="s">
        <v>233</v>
      </c>
      <c r="C418" s="12"/>
      <c r="D418" s="12"/>
      <c r="E418" s="12"/>
      <c r="F418" s="12"/>
      <c r="G418" s="12"/>
      <c r="H418" s="12"/>
      <c r="I418" s="54">
        <f>SUM(I411:I417)</f>
        <v>118.13929999999999</v>
      </c>
      <c r="J418" s="7" t="s">
        <v>246</v>
      </c>
    </row>
    <row r="419" spans="1:10" ht="24.95" customHeight="1" x14ac:dyDescent="0.25">
      <c r="A419" s="7">
        <v>1</v>
      </c>
      <c r="B419" s="55" t="s">
        <v>397</v>
      </c>
      <c r="C419" s="9"/>
      <c r="D419" s="9"/>
      <c r="E419" s="9"/>
      <c r="F419" s="10"/>
      <c r="G419" s="10"/>
      <c r="H419" s="10"/>
      <c r="I419" s="10"/>
      <c r="J419" s="11"/>
    </row>
    <row r="420" spans="1:10" ht="24.95" customHeight="1" x14ac:dyDescent="0.25">
      <c r="A420" s="7"/>
      <c r="B420" s="8"/>
      <c r="C420" s="9">
        <v>1</v>
      </c>
      <c r="D420" s="9" t="s">
        <v>232</v>
      </c>
      <c r="E420" s="9">
        <v>1</v>
      </c>
      <c r="F420" s="10">
        <v>52.82</v>
      </c>
      <c r="G420" s="10">
        <v>2.65</v>
      </c>
      <c r="H420" s="10"/>
      <c r="I420" s="10">
        <f>C420*E420*F420*G420</f>
        <v>139.97299999999998</v>
      </c>
      <c r="J420" s="11"/>
    </row>
    <row r="421" spans="1:10" ht="24.95" customHeight="1" x14ac:dyDescent="0.25">
      <c r="A421" s="7"/>
      <c r="B421" s="8" t="s">
        <v>262</v>
      </c>
      <c r="C421" s="9"/>
      <c r="D421" s="9"/>
      <c r="E421" s="9"/>
      <c r="F421" s="10"/>
      <c r="G421" s="10"/>
      <c r="H421" s="10"/>
      <c r="I421" s="10"/>
      <c r="J421" s="11"/>
    </row>
    <row r="422" spans="1:10" ht="24.95" customHeight="1" x14ac:dyDescent="0.25">
      <c r="A422" s="7"/>
      <c r="B422" s="8" t="s">
        <v>409</v>
      </c>
      <c r="C422" s="9">
        <v>-1</v>
      </c>
      <c r="D422" s="9" t="s">
        <v>232</v>
      </c>
      <c r="E422" s="9">
        <v>2</v>
      </c>
      <c r="F422" s="10">
        <v>3.34</v>
      </c>
      <c r="G422" s="10">
        <v>2.2999999999999998</v>
      </c>
      <c r="H422" s="10"/>
      <c r="I422" s="10">
        <f t="shared" ref="I422:I425" si="51">C422*E422*F422*G422</f>
        <v>-15.363999999999999</v>
      </c>
      <c r="J422" s="11"/>
    </row>
    <row r="423" spans="1:10" ht="24.95" customHeight="1" x14ac:dyDescent="0.25">
      <c r="A423" s="7"/>
      <c r="B423" s="8" t="s">
        <v>351</v>
      </c>
      <c r="C423" s="9">
        <v>-1</v>
      </c>
      <c r="D423" s="9" t="s">
        <v>232</v>
      </c>
      <c r="E423" s="9">
        <v>1</v>
      </c>
      <c r="F423" s="10">
        <v>0.68</v>
      </c>
      <c r="G423" s="10">
        <v>2.1</v>
      </c>
      <c r="H423" s="10"/>
      <c r="I423" s="10">
        <f t="shared" si="51"/>
        <v>-1.4280000000000002</v>
      </c>
      <c r="J423" s="11"/>
    </row>
    <row r="424" spans="1:10" ht="24.95" customHeight="1" x14ac:dyDescent="0.25">
      <c r="A424" s="7"/>
      <c r="B424" s="8" t="s">
        <v>396</v>
      </c>
      <c r="C424" s="9">
        <v>-1</v>
      </c>
      <c r="D424" s="9" t="s">
        <v>232</v>
      </c>
      <c r="E424" s="9">
        <v>4</v>
      </c>
      <c r="F424" s="10">
        <v>0.95</v>
      </c>
      <c r="G424" s="10">
        <v>1.5</v>
      </c>
      <c r="H424" s="10"/>
      <c r="I424" s="10">
        <f t="shared" si="51"/>
        <v>-5.6999999999999993</v>
      </c>
      <c r="J424" s="11"/>
    </row>
    <row r="425" spans="1:10" ht="24.95" customHeight="1" x14ac:dyDescent="0.25">
      <c r="A425" s="7"/>
      <c r="B425" s="8" t="s">
        <v>267</v>
      </c>
      <c r="C425" s="9">
        <v>-1</v>
      </c>
      <c r="D425" s="9" t="s">
        <v>232</v>
      </c>
      <c r="E425" s="9">
        <v>2</v>
      </c>
      <c r="F425" s="10">
        <v>0.56999999999999995</v>
      </c>
      <c r="G425" s="10">
        <v>0.45500000000000002</v>
      </c>
      <c r="H425" s="10"/>
      <c r="I425" s="10">
        <f t="shared" si="51"/>
        <v>-0.51869999999999994</v>
      </c>
      <c r="J425" s="11"/>
    </row>
    <row r="426" spans="1:10" ht="24.95" customHeight="1" x14ac:dyDescent="0.25">
      <c r="A426" s="12"/>
      <c r="B426" s="8" t="s">
        <v>233</v>
      </c>
      <c r="C426" s="12"/>
      <c r="D426" s="12"/>
      <c r="E426" s="12"/>
      <c r="F426" s="12"/>
      <c r="G426" s="12"/>
      <c r="H426" s="12"/>
      <c r="I426" s="54">
        <f>SUM(I420:I425)</f>
        <v>116.96229999999998</v>
      </c>
      <c r="J426" s="7" t="s">
        <v>246</v>
      </c>
    </row>
    <row r="428" spans="1:10" ht="28.5" customHeight="1" x14ac:dyDescent="0.25">
      <c r="B428" s="213" t="s">
        <v>269</v>
      </c>
      <c r="C428" s="214"/>
      <c r="D428" s="214"/>
      <c r="E428" s="214"/>
      <c r="F428" s="214"/>
      <c r="G428" s="214"/>
      <c r="H428" s="214"/>
      <c r="I428" s="214"/>
      <c r="J428" s="214"/>
    </row>
    <row r="429" spans="1:10" ht="24.95" customHeight="1" x14ac:dyDescent="0.25">
      <c r="A429" s="7">
        <v>1</v>
      </c>
      <c r="B429" s="8" t="s">
        <v>268</v>
      </c>
      <c r="C429" s="9"/>
      <c r="D429" s="9"/>
      <c r="E429" s="9"/>
      <c r="F429" s="10"/>
      <c r="G429" s="10"/>
      <c r="H429" s="10"/>
      <c r="I429" s="10"/>
      <c r="J429" s="11"/>
    </row>
    <row r="430" spans="1:10" ht="24.95" customHeight="1" x14ac:dyDescent="0.25">
      <c r="A430" s="7"/>
      <c r="B430" s="8"/>
      <c r="C430" s="9">
        <v>1</v>
      </c>
      <c r="D430" s="9" t="s">
        <v>232</v>
      </c>
      <c r="E430" s="9">
        <v>1</v>
      </c>
      <c r="F430" s="10">
        <v>53.4</v>
      </c>
      <c r="G430" s="10">
        <v>2.65</v>
      </c>
      <c r="H430" s="10"/>
      <c r="I430" s="10">
        <f>C430*E430*F430*G430</f>
        <v>141.51</v>
      </c>
      <c r="J430" s="11"/>
    </row>
    <row r="431" spans="1:10" ht="24.95" customHeight="1" x14ac:dyDescent="0.25">
      <c r="A431" s="7"/>
      <c r="B431" s="8" t="s">
        <v>262</v>
      </c>
      <c r="C431" s="9"/>
      <c r="D431" s="9"/>
      <c r="E431" s="9"/>
      <c r="F431" s="10"/>
      <c r="G431" s="10"/>
      <c r="H431" s="10"/>
      <c r="I431" s="10"/>
      <c r="J431" s="11"/>
    </row>
    <row r="432" spans="1:10" ht="24.95" customHeight="1" x14ac:dyDescent="0.25">
      <c r="A432" s="7"/>
      <c r="B432" s="8" t="s">
        <v>349</v>
      </c>
      <c r="C432" s="9">
        <v>-1</v>
      </c>
      <c r="D432" s="9" t="s">
        <v>232</v>
      </c>
      <c r="E432" s="9">
        <v>4</v>
      </c>
      <c r="F432" s="10">
        <v>0.85</v>
      </c>
      <c r="G432" s="10">
        <v>2.1</v>
      </c>
      <c r="H432" s="10"/>
      <c r="I432" s="10">
        <f t="shared" ref="I432:I435" si="52">C432*E432*F432*G432</f>
        <v>-7.14</v>
      </c>
      <c r="J432" s="11"/>
    </row>
    <row r="433" spans="1:10" ht="24.95" customHeight="1" x14ac:dyDescent="0.25">
      <c r="A433" s="7"/>
      <c r="B433" s="8" t="s">
        <v>350</v>
      </c>
      <c r="C433" s="9">
        <v>-1</v>
      </c>
      <c r="D433" s="9" t="s">
        <v>232</v>
      </c>
      <c r="E433" s="9">
        <v>4</v>
      </c>
      <c r="F433" s="10">
        <v>0.6</v>
      </c>
      <c r="G433" s="10">
        <v>2.1</v>
      </c>
      <c r="H433" s="10"/>
      <c r="I433" s="10">
        <f t="shared" ref="I433" si="53">C433*E433*F433*G433</f>
        <v>-5.04</v>
      </c>
      <c r="J433" s="11"/>
    </row>
    <row r="434" spans="1:10" ht="24.95" customHeight="1" x14ac:dyDescent="0.25">
      <c r="A434" s="7"/>
      <c r="B434" s="8" t="s">
        <v>351</v>
      </c>
      <c r="C434" s="9">
        <v>-1</v>
      </c>
      <c r="D434" s="9" t="s">
        <v>232</v>
      </c>
      <c r="E434" s="9">
        <v>2</v>
      </c>
      <c r="F434" s="10">
        <v>0.68</v>
      </c>
      <c r="G434" s="10">
        <v>2.1</v>
      </c>
      <c r="H434" s="10"/>
      <c r="I434" s="10">
        <f t="shared" si="52"/>
        <v>-2.8560000000000003</v>
      </c>
      <c r="J434" s="11"/>
    </row>
    <row r="435" spans="1:10" ht="24.95" customHeight="1" x14ac:dyDescent="0.25">
      <c r="A435" s="7"/>
      <c r="B435" s="8" t="s">
        <v>267</v>
      </c>
      <c r="C435" s="9">
        <v>-1</v>
      </c>
      <c r="D435" s="9" t="s">
        <v>232</v>
      </c>
      <c r="E435" s="9">
        <v>2</v>
      </c>
      <c r="F435" s="10">
        <v>0.56999999999999995</v>
      </c>
      <c r="G435" s="10">
        <v>0.45500000000000002</v>
      </c>
      <c r="H435" s="10"/>
      <c r="I435" s="10">
        <f t="shared" si="52"/>
        <v>-0.51869999999999994</v>
      </c>
      <c r="J435" s="11"/>
    </row>
    <row r="436" spans="1:10" ht="24.95" customHeight="1" x14ac:dyDescent="0.25">
      <c r="A436" s="12"/>
      <c r="B436" s="8" t="s">
        <v>233</v>
      </c>
      <c r="C436" s="12"/>
      <c r="D436" s="12"/>
      <c r="E436" s="12"/>
      <c r="F436" s="12"/>
      <c r="G436" s="12"/>
      <c r="H436" s="12"/>
      <c r="I436" s="54">
        <f>SUM(I430:I435)</f>
        <v>125.95530000000002</v>
      </c>
      <c r="J436" s="7" t="s">
        <v>246</v>
      </c>
    </row>
    <row r="438" spans="1:10" ht="24.95" customHeight="1" x14ac:dyDescent="0.25">
      <c r="A438" s="7">
        <v>1</v>
      </c>
      <c r="B438" s="8" t="s">
        <v>270</v>
      </c>
      <c r="C438" s="9"/>
      <c r="D438" s="9"/>
      <c r="E438" s="9"/>
      <c r="F438" s="10"/>
      <c r="G438" s="10"/>
      <c r="H438" s="10"/>
      <c r="I438" s="10"/>
      <c r="J438" s="11"/>
    </row>
    <row r="439" spans="1:10" ht="24.95" customHeight="1" x14ac:dyDescent="0.25">
      <c r="A439" s="7"/>
      <c r="B439" s="8"/>
      <c r="C439" s="9">
        <v>1</v>
      </c>
      <c r="D439" s="9" t="s">
        <v>232</v>
      </c>
      <c r="E439" s="9">
        <v>1</v>
      </c>
      <c r="F439" s="10">
        <v>53.4</v>
      </c>
      <c r="G439" s="10">
        <v>2.65</v>
      </c>
      <c r="H439" s="10"/>
      <c r="I439" s="10">
        <f>C439*E439*F439*G439</f>
        <v>141.51</v>
      </c>
      <c r="J439" s="11"/>
    </row>
    <row r="440" spans="1:10" ht="24.95" customHeight="1" x14ac:dyDescent="0.25">
      <c r="A440" s="7"/>
      <c r="B440" s="8" t="s">
        <v>262</v>
      </c>
      <c r="C440" s="9"/>
      <c r="D440" s="9"/>
      <c r="E440" s="9"/>
      <c r="F440" s="10"/>
      <c r="G440" s="10"/>
      <c r="H440" s="10"/>
      <c r="I440" s="10"/>
      <c r="J440" s="11"/>
    </row>
    <row r="441" spans="1:10" ht="24.95" customHeight="1" x14ac:dyDescent="0.25">
      <c r="A441" s="7"/>
      <c r="B441" s="8" t="s">
        <v>349</v>
      </c>
      <c r="C441" s="9">
        <v>-1</v>
      </c>
      <c r="D441" s="9" t="s">
        <v>232</v>
      </c>
      <c r="E441" s="9">
        <v>4</v>
      </c>
      <c r="F441" s="10">
        <v>0.85</v>
      </c>
      <c r="G441" s="10">
        <v>2.1</v>
      </c>
      <c r="H441" s="10"/>
      <c r="I441" s="10">
        <f t="shared" ref="I441:I444" si="54">C441*E441*F441*G441</f>
        <v>-7.14</v>
      </c>
      <c r="J441" s="11"/>
    </row>
    <row r="442" spans="1:10" ht="24.95" customHeight="1" x14ac:dyDescent="0.25">
      <c r="A442" s="7"/>
      <c r="B442" s="8" t="s">
        <v>350</v>
      </c>
      <c r="C442" s="9">
        <v>-1</v>
      </c>
      <c r="D442" s="9" t="s">
        <v>232</v>
      </c>
      <c r="E442" s="9">
        <v>4</v>
      </c>
      <c r="F442" s="10">
        <v>0.6</v>
      </c>
      <c r="G442" s="10">
        <v>2.1</v>
      </c>
      <c r="H442" s="10"/>
      <c r="I442" s="10">
        <f t="shared" si="54"/>
        <v>-5.04</v>
      </c>
      <c r="J442" s="11"/>
    </row>
    <row r="443" spans="1:10" ht="24.95" customHeight="1" x14ac:dyDescent="0.25">
      <c r="A443" s="7"/>
      <c r="B443" s="8" t="s">
        <v>351</v>
      </c>
      <c r="C443" s="9">
        <v>-1</v>
      </c>
      <c r="D443" s="9" t="s">
        <v>232</v>
      </c>
      <c r="E443" s="9">
        <v>2</v>
      </c>
      <c r="F443" s="10">
        <v>0.68</v>
      </c>
      <c r="G443" s="10">
        <v>2.1</v>
      </c>
      <c r="H443" s="10"/>
      <c r="I443" s="10">
        <f t="shared" si="54"/>
        <v>-2.8560000000000003</v>
      </c>
      <c r="J443" s="11"/>
    </row>
    <row r="444" spans="1:10" ht="24.95" customHeight="1" x14ac:dyDescent="0.25">
      <c r="A444" s="7"/>
      <c r="B444" s="8" t="s">
        <v>267</v>
      </c>
      <c r="C444" s="9">
        <v>-1</v>
      </c>
      <c r="D444" s="9" t="s">
        <v>232</v>
      </c>
      <c r="E444" s="9">
        <v>2</v>
      </c>
      <c r="F444" s="10">
        <v>0.56999999999999995</v>
      </c>
      <c r="G444" s="10">
        <v>0.45500000000000002</v>
      </c>
      <c r="H444" s="10"/>
      <c r="I444" s="10">
        <f t="shared" si="54"/>
        <v>-0.51869999999999994</v>
      </c>
      <c r="J444" s="11"/>
    </row>
    <row r="445" spans="1:10" ht="24.95" customHeight="1" x14ac:dyDescent="0.25">
      <c r="A445" s="12"/>
      <c r="B445" s="8" t="s">
        <v>233</v>
      </c>
      <c r="C445" s="12"/>
      <c r="D445" s="12"/>
      <c r="E445" s="12"/>
      <c r="F445" s="12"/>
      <c r="G445" s="12"/>
      <c r="H445" s="12"/>
      <c r="I445" s="54">
        <f>SUM(I439:I444)</f>
        <v>125.95530000000002</v>
      </c>
      <c r="J445" s="7" t="s">
        <v>246</v>
      </c>
    </row>
    <row r="446" spans="1:10" ht="24.95" customHeight="1" x14ac:dyDescent="0.25">
      <c r="A446" s="84"/>
      <c r="B446" s="218" t="s">
        <v>352</v>
      </c>
      <c r="C446" s="219"/>
      <c r="D446" s="219"/>
      <c r="E446" s="219"/>
      <c r="F446" s="219"/>
      <c r="G446" s="219"/>
      <c r="H446" s="219"/>
      <c r="I446" s="219"/>
      <c r="J446" s="85"/>
    </row>
    <row r="447" spans="1:10" ht="24" customHeight="1" x14ac:dyDescent="0.25">
      <c r="A447" s="3" t="s">
        <v>2</v>
      </c>
      <c r="B447" s="4" t="s">
        <v>226</v>
      </c>
      <c r="C447" s="208" t="s">
        <v>227</v>
      </c>
      <c r="D447" s="209"/>
      <c r="E447" s="210"/>
      <c r="F447" s="4" t="s">
        <v>228</v>
      </c>
      <c r="G447" s="5" t="s">
        <v>229</v>
      </c>
      <c r="H447" s="5" t="s">
        <v>230</v>
      </c>
      <c r="I447" s="6" t="s">
        <v>32</v>
      </c>
      <c r="J447" s="5" t="s">
        <v>231</v>
      </c>
    </row>
    <row r="448" spans="1:10" ht="24.95" customHeight="1" x14ac:dyDescent="0.25">
      <c r="A448" s="7">
        <v>1</v>
      </c>
      <c r="B448" s="55" t="s">
        <v>268</v>
      </c>
      <c r="C448" s="9"/>
      <c r="D448" s="9"/>
      <c r="E448" s="9"/>
      <c r="F448" s="10"/>
      <c r="G448" s="10"/>
      <c r="H448" s="10"/>
      <c r="I448" s="10"/>
      <c r="J448" s="11"/>
    </row>
    <row r="449" spans="1:10" ht="24.95" customHeight="1" x14ac:dyDescent="0.25">
      <c r="A449" s="7"/>
      <c r="B449" s="8"/>
      <c r="C449" s="9">
        <v>1</v>
      </c>
      <c r="D449" s="9" t="s">
        <v>232</v>
      </c>
      <c r="E449" s="9">
        <v>1</v>
      </c>
      <c r="F449" s="10">
        <v>53.4</v>
      </c>
      <c r="G449" s="10">
        <v>3</v>
      </c>
      <c r="H449" s="10"/>
      <c r="I449" s="10">
        <f>C449*E449*F449*G449</f>
        <v>160.19999999999999</v>
      </c>
      <c r="J449" s="11"/>
    </row>
    <row r="450" spans="1:10" ht="24.95" customHeight="1" x14ac:dyDescent="0.25">
      <c r="A450" s="7"/>
      <c r="B450" s="8" t="s">
        <v>262</v>
      </c>
      <c r="C450" s="9"/>
      <c r="D450" s="9"/>
      <c r="E450" s="9"/>
      <c r="F450" s="10"/>
      <c r="G450" s="10"/>
      <c r="H450" s="10"/>
      <c r="I450" s="10"/>
      <c r="J450" s="11"/>
    </row>
    <row r="451" spans="1:10" ht="24.95" customHeight="1" x14ac:dyDescent="0.25">
      <c r="A451" s="7"/>
      <c r="B451" s="8" t="s">
        <v>409</v>
      </c>
      <c r="C451" s="9">
        <v>-1</v>
      </c>
      <c r="D451" s="9" t="s">
        <v>232</v>
      </c>
      <c r="E451" s="9">
        <v>2</v>
      </c>
      <c r="F451" s="10">
        <v>3.34</v>
      </c>
      <c r="G451" s="10">
        <v>2.2999999999999998</v>
      </c>
      <c r="H451" s="10"/>
      <c r="I451" s="10">
        <f t="shared" ref="I451:I455" si="55">C451*E451*F451*G451</f>
        <v>-15.363999999999999</v>
      </c>
      <c r="J451" s="11"/>
    </row>
    <row r="452" spans="1:10" ht="24.95" customHeight="1" x14ac:dyDescent="0.25">
      <c r="A452" s="7"/>
      <c r="B452" s="8" t="s">
        <v>349</v>
      </c>
      <c r="C452" s="9">
        <v>-1</v>
      </c>
      <c r="D452" s="9" t="s">
        <v>232</v>
      </c>
      <c r="E452" s="9">
        <v>1</v>
      </c>
      <c r="F452" s="10">
        <v>0.85</v>
      </c>
      <c r="G452" s="10">
        <v>2.1</v>
      </c>
      <c r="H452" s="10"/>
      <c r="I452" s="10">
        <f t="shared" si="55"/>
        <v>-1.7849999999999999</v>
      </c>
      <c r="J452" s="11"/>
    </row>
    <row r="453" spans="1:10" ht="24.95" customHeight="1" x14ac:dyDescent="0.25">
      <c r="A453" s="7"/>
      <c r="B453" s="8" t="s">
        <v>351</v>
      </c>
      <c r="C453" s="9">
        <v>-1</v>
      </c>
      <c r="D453" s="9" t="s">
        <v>232</v>
      </c>
      <c r="E453" s="9">
        <v>1</v>
      </c>
      <c r="F453" s="10">
        <v>0.68</v>
      </c>
      <c r="G453" s="10">
        <v>2.1</v>
      </c>
      <c r="H453" s="10"/>
      <c r="I453" s="10">
        <f t="shared" si="55"/>
        <v>-1.4280000000000002</v>
      </c>
      <c r="J453" s="11"/>
    </row>
    <row r="454" spans="1:10" ht="24.95" customHeight="1" x14ac:dyDescent="0.25">
      <c r="A454" s="7"/>
      <c r="B454" s="8" t="s">
        <v>396</v>
      </c>
      <c r="C454" s="9">
        <v>-1</v>
      </c>
      <c r="D454" s="9" t="s">
        <v>232</v>
      </c>
      <c r="E454" s="9">
        <v>3</v>
      </c>
      <c r="F454" s="10">
        <v>0.95</v>
      </c>
      <c r="G454" s="10">
        <v>1.5</v>
      </c>
      <c r="H454" s="10"/>
      <c r="I454" s="10">
        <f t="shared" si="55"/>
        <v>-4.2749999999999995</v>
      </c>
      <c r="J454" s="11"/>
    </row>
    <row r="455" spans="1:10" ht="24.95" customHeight="1" x14ac:dyDescent="0.25">
      <c r="A455" s="7"/>
      <c r="B455" s="8" t="s">
        <v>267</v>
      </c>
      <c r="C455" s="9">
        <v>-1</v>
      </c>
      <c r="D455" s="9" t="s">
        <v>232</v>
      </c>
      <c r="E455" s="9">
        <v>2</v>
      </c>
      <c r="F455" s="10">
        <v>0.56999999999999995</v>
      </c>
      <c r="G455" s="10">
        <v>0.45500000000000002</v>
      </c>
      <c r="H455" s="10"/>
      <c r="I455" s="10">
        <f t="shared" si="55"/>
        <v>-0.51869999999999994</v>
      </c>
      <c r="J455" s="11"/>
    </row>
    <row r="456" spans="1:10" ht="24.95" customHeight="1" x14ac:dyDescent="0.25">
      <c r="A456" s="12"/>
      <c r="B456" s="8" t="s">
        <v>233</v>
      </c>
      <c r="C456" s="12"/>
      <c r="D456" s="12"/>
      <c r="E456" s="12"/>
      <c r="F456" s="12"/>
      <c r="G456" s="12"/>
      <c r="H456" s="12"/>
      <c r="I456" s="54">
        <f>SUM(I449:I455)</f>
        <v>136.82929999999999</v>
      </c>
      <c r="J456" s="7" t="s">
        <v>246</v>
      </c>
    </row>
    <row r="457" spans="1:10" ht="24.95" customHeight="1" x14ac:dyDescent="0.25">
      <c r="A457" s="7">
        <v>1</v>
      </c>
      <c r="B457" s="55" t="s">
        <v>397</v>
      </c>
      <c r="C457" s="9"/>
      <c r="D457" s="9"/>
      <c r="E457" s="9"/>
      <c r="F457" s="10"/>
      <c r="G457" s="10"/>
      <c r="H457" s="10"/>
      <c r="I457" s="10"/>
      <c r="J457" s="11"/>
    </row>
    <row r="458" spans="1:10" ht="24.95" customHeight="1" x14ac:dyDescent="0.25">
      <c r="A458" s="7"/>
      <c r="B458" s="8"/>
      <c r="C458" s="9">
        <v>1</v>
      </c>
      <c r="D458" s="9" t="s">
        <v>232</v>
      </c>
      <c r="E458" s="9">
        <v>1</v>
      </c>
      <c r="F458" s="10">
        <v>52.82</v>
      </c>
      <c r="G458" s="10">
        <v>3</v>
      </c>
      <c r="H458" s="10"/>
      <c r="I458" s="10">
        <f>C458*E458*F458*G458</f>
        <v>158.46</v>
      </c>
      <c r="J458" s="11"/>
    </row>
    <row r="459" spans="1:10" ht="24.95" customHeight="1" x14ac:dyDescent="0.25">
      <c r="A459" s="7"/>
      <c r="B459" s="8" t="s">
        <v>262</v>
      </c>
      <c r="C459" s="9"/>
      <c r="D459" s="9"/>
      <c r="E459" s="9"/>
      <c r="F459" s="10"/>
      <c r="G459" s="10"/>
      <c r="H459" s="10"/>
      <c r="I459" s="10"/>
      <c r="J459" s="11"/>
    </row>
    <row r="460" spans="1:10" ht="24.95" customHeight="1" x14ac:dyDescent="0.25">
      <c r="A460" s="7"/>
      <c r="B460" s="8" t="s">
        <v>409</v>
      </c>
      <c r="C460" s="9">
        <v>-1</v>
      </c>
      <c r="D460" s="9" t="s">
        <v>232</v>
      </c>
      <c r="E460" s="9">
        <v>2</v>
      </c>
      <c r="F460" s="10">
        <v>3.34</v>
      </c>
      <c r="G460" s="10">
        <v>2.2999999999999998</v>
      </c>
      <c r="H460" s="10"/>
      <c r="I460" s="10">
        <f t="shared" ref="I460:I463" si="56">C460*E460*F460*G460</f>
        <v>-15.363999999999999</v>
      </c>
      <c r="J460" s="11"/>
    </row>
    <row r="461" spans="1:10" ht="24.95" customHeight="1" x14ac:dyDescent="0.25">
      <c r="A461" s="7"/>
      <c r="B461" s="8" t="s">
        <v>351</v>
      </c>
      <c r="C461" s="9">
        <v>-1</v>
      </c>
      <c r="D461" s="9" t="s">
        <v>232</v>
      </c>
      <c r="E461" s="9">
        <v>1</v>
      </c>
      <c r="F461" s="10">
        <v>0.68</v>
      </c>
      <c r="G461" s="10">
        <v>2.1</v>
      </c>
      <c r="H461" s="10"/>
      <c r="I461" s="10">
        <f t="shared" si="56"/>
        <v>-1.4280000000000002</v>
      </c>
      <c r="J461" s="11"/>
    </row>
    <row r="462" spans="1:10" ht="24.95" customHeight="1" x14ac:dyDescent="0.25">
      <c r="A462" s="7"/>
      <c r="B462" s="8" t="s">
        <v>396</v>
      </c>
      <c r="C462" s="9">
        <v>-1</v>
      </c>
      <c r="D462" s="9" t="s">
        <v>232</v>
      </c>
      <c r="E462" s="9">
        <v>4</v>
      </c>
      <c r="F462" s="10">
        <v>0.95</v>
      </c>
      <c r="G462" s="10">
        <v>1.5</v>
      </c>
      <c r="H462" s="10"/>
      <c r="I462" s="10">
        <f t="shared" si="56"/>
        <v>-5.6999999999999993</v>
      </c>
      <c r="J462" s="11"/>
    </row>
    <row r="463" spans="1:10" ht="24.95" customHeight="1" x14ac:dyDescent="0.25">
      <c r="A463" s="7"/>
      <c r="B463" s="8" t="s">
        <v>267</v>
      </c>
      <c r="C463" s="9">
        <v>-1</v>
      </c>
      <c r="D463" s="9" t="s">
        <v>232</v>
      </c>
      <c r="E463" s="9">
        <v>2</v>
      </c>
      <c r="F463" s="10">
        <v>0.56999999999999995</v>
      </c>
      <c r="G463" s="10">
        <v>0.45500000000000002</v>
      </c>
      <c r="H463" s="10"/>
      <c r="I463" s="10">
        <f t="shared" si="56"/>
        <v>-0.51869999999999994</v>
      </c>
      <c r="J463" s="11"/>
    </row>
    <row r="464" spans="1:10" ht="24.95" customHeight="1" x14ac:dyDescent="0.25">
      <c r="A464" s="12"/>
      <c r="B464" s="8" t="s">
        <v>233</v>
      </c>
      <c r="C464" s="12"/>
      <c r="D464" s="12"/>
      <c r="E464" s="12"/>
      <c r="F464" s="12"/>
      <c r="G464" s="12"/>
      <c r="H464" s="12"/>
      <c r="I464" s="54">
        <f>SUM(I458:I463)</f>
        <v>135.44930000000002</v>
      </c>
      <c r="J464" s="7" t="s">
        <v>246</v>
      </c>
    </row>
    <row r="465" spans="1:10" ht="24.95" customHeight="1" x14ac:dyDescent="0.25">
      <c r="A465" s="59"/>
      <c r="B465" s="82"/>
      <c r="C465" s="27"/>
      <c r="D465" s="27"/>
      <c r="E465" s="27"/>
      <c r="F465" s="27"/>
      <c r="G465" s="27"/>
      <c r="H465" s="27"/>
      <c r="I465" s="83"/>
      <c r="J465" s="62"/>
    </row>
    <row r="466" spans="1:10" ht="24.95" customHeight="1" x14ac:dyDescent="0.25">
      <c r="A466" s="84"/>
      <c r="B466" s="218" t="s">
        <v>384</v>
      </c>
      <c r="C466" s="219"/>
      <c r="D466" s="219"/>
      <c r="E466" s="219"/>
      <c r="F466" s="219"/>
      <c r="G466" s="219"/>
      <c r="H466" s="219"/>
      <c r="I466" s="219"/>
      <c r="J466" s="85"/>
    </row>
    <row r="467" spans="1:10" ht="24.95" customHeight="1" x14ac:dyDescent="0.25">
      <c r="A467" s="7">
        <v>1</v>
      </c>
      <c r="B467" s="55" t="s">
        <v>268</v>
      </c>
      <c r="C467" s="9"/>
      <c r="D467" s="9"/>
      <c r="E467" s="9"/>
      <c r="F467" s="10"/>
      <c r="G467" s="10"/>
      <c r="H467" s="10"/>
      <c r="I467" s="10"/>
      <c r="J467" s="11"/>
    </row>
    <row r="468" spans="1:10" ht="24.95" customHeight="1" x14ac:dyDescent="0.25">
      <c r="A468" s="7"/>
      <c r="B468" s="8"/>
      <c r="C468" s="9">
        <v>1</v>
      </c>
      <c r="D468" s="9" t="s">
        <v>232</v>
      </c>
      <c r="E468" s="9">
        <v>1</v>
      </c>
      <c r="F468" s="10">
        <v>53.4</v>
      </c>
      <c r="G468" s="10">
        <v>3</v>
      </c>
      <c r="H468" s="10"/>
      <c r="I468" s="10">
        <f>C468*E468*F468*G468</f>
        <v>160.19999999999999</v>
      </c>
      <c r="J468" s="11"/>
    </row>
    <row r="469" spans="1:10" ht="24.95" customHeight="1" x14ac:dyDescent="0.25">
      <c r="A469" s="7"/>
      <c r="B469" s="8" t="s">
        <v>262</v>
      </c>
      <c r="C469" s="9"/>
      <c r="D469" s="9"/>
      <c r="E469" s="9"/>
      <c r="F469" s="10"/>
      <c r="G469" s="10"/>
      <c r="H469" s="10"/>
      <c r="I469" s="10"/>
      <c r="J469" s="11"/>
    </row>
    <row r="470" spans="1:10" ht="24.95" customHeight="1" x14ac:dyDescent="0.25">
      <c r="A470" s="7"/>
      <c r="B470" s="8" t="s">
        <v>409</v>
      </c>
      <c r="C470" s="9">
        <v>-1</v>
      </c>
      <c r="D470" s="9" t="s">
        <v>232</v>
      </c>
      <c r="E470" s="9">
        <v>2</v>
      </c>
      <c r="F470" s="10">
        <v>3.34</v>
      </c>
      <c r="G470" s="10">
        <v>2.2999999999999998</v>
      </c>
      <c r="H470" s="10"/>
      <c r="I470" s="10">
        <f t="shared" ref="I470:I474" si="57">C470*E470*F470*G470</f>
        <v>-15.363999999999999</v>
      </c>
      <c r="J470" s="11"/>
    </row>
    <row r="471" spans="1:10" ht="24.95" customHeight="1" x14ac:dyDescent="0.25">
      <c r="A471" s="7"/>
      <c r="B471" s="8" t="s">
        <v>349</v>
      </c>
      <c r="C471" s="9">
        <v>-1</v>
      </c>
      <c r="D471" s="9" t="s">
        <v>232</v>
      </c>
      <c r="E471" s="9">
        <v>1</v>
      </c>
      <c r="F471" s="10">
        <v>0.85</v>
      </c>
      <c r="G471" s="10">
        <v>2.1</v>
      </c>
      <c r="H471" s="10"/>
      <c r="I471" s="10">
        <f t="shared" si="57"/>
        <v>-1.7849999999999999</v>
      </c>
      <c r="J471" s="11"/>
    </row>
    <row r="472" spans="1:10" ht="24.95" customHeight="1" x14ac:dyDescent="0.25">
      <c r="A472" s="7"/>
      <c r="B472" s="8" t="s">
        <v>351</v>
      </c>
      <c r="C472" s="9">
        <v>-1</v>
      </c>
      <c r="D472" s="9" t="s">
        <v>232</v>
      </c>
      <c r="E472" s="9">
        <v>1</v>
      </c>
      <c r="F472" s="10">
        <v>0.68</v>
      </c>
      <c r="G472" s="10">
        <v>2.1</v>
      </c>
      <c r="H472" s="10"/>
      <c r="I472" s="10">
        <f t="shared" si="57"/>
        <v>-1.4280000000000002</v>
      </c>
      <c r="J472" s="11"/>
    </row>
    <row r="473" spans="1:10" ht="24.95" customHeight="1" x14ac:dyDescent="0.25">
      <c r="A473" s="7"/>
      <c r="B473" s="8" t="s">
        <v>396</v>
      </c>
      <c r="C473" s="9">
        <v>-1</v>
      </c>
      <c r="D473" s="9" t="s">
        <v>232</v>
      </c>
      <c r="E473" s="9">
        <v>3</v>
      </c>
      <c r="F473" s="10">
        <v>0.95</v>
      </c>
      <c r="G473" s="10">
        <v>1.5</v>
      </c>
      <c r="H473" s="10"/>
      <c r="I473" s="10">
        <f t="shared" si="57"/>
        <v>-4.2749999999999995</v>
      </c>
      <c r="J473" s="11"/>
    </row>
    <row r="474" spans="1:10" ht="24.95" customHeight="1" x14ac:dyDescent="0.25">
      <c r="A474" s="7"/>
      <c r="B474" s="8" t="s">
        <v>267</v>
      </c>
      <c r="C474" s="9">
        <v>-1</v>
      </c>
      <c r="D474" s="9" t="s">
        <v>232</v>
      </c>
      <c r="E474" s="9">
        <v>2</v>
      </c>
      <c r="F474" s="10">
        <v>0.56999999999999995</v>
      </c>
      <c r="G474" s="10">
        <v>0.45500000000000002</v>
      </c>
      <c r="H474" s="10"/>
      <c r="I474" s="10">
        <f t="shared" si="57"/>
        <v>-0.51869999999999994</v>
      </c>
      <c r="J474" s="11"/>
    </row>
    <row r="475" spans="1:10" ht="24.95" customHeight="1" x14ac:dyDescent="0.25">
      <c r="A475" s="7">
        <v>1</v>
      </c>
      <c r="B475" s="8" t="s">
        <v>268</v>
      </c>
      <c r="C475" s="9"/>
      <c r="D475" s="9"/>
      <c r="E475" s="9"/>
      <c r="F475" s="10"/>
      <c r="G475" s="10"/>
      <c r="H475" s="10"/>
      <c r="I475" s="10"/>
      <c r="J475" s="11"/>
    </row>
    <row r="476" spans="1:10" ht="24.95" customHeight="1" x14ac:dyDescent="0.25">
      <c r="A476" s="7"/>
      <c r="B476" s="8"/>
      <c r="C476" s="9">
        <v>1</v>
      </c>
      <c r="D476" s="9" t="s">
        <v>232</v>
      </c>
      <c r="E476" s="9">
        <v>2</v>
      </c>
      <c r="F476" s="10">
        <v>53.4</v>
      </c>
      <c r="G476" s="10">
        <v>3</v>
      </c>
      <c r="H476" s="10"/>
      <c r="I476" s="10">
        <f>C476*E476*F476*G476</f>
        <v>320.39999999999998</v>
      </c>
      <c r="J476" s="11"/>
    </row>
    <row r="477" spans="1:10" ht="24.95" customHeight="1" x14ac:dyDescent="0.25">
      <c r="A477" s="7"/>
      <c r="B477" s="8" t="s">
        <v>262</v>
      </c>
      <c r="C477" s="9"/>
      <c r="D477" s="9"/>
      <c r="E477" s="9"/>
      <c r="F477" s="10"/>
      <c r="G477" s="10"/>
      <c r="H477" s="10"/>
      <c r="I477" s="10"/>
      <c r="J477" s="11"/>
    </row>
    <row r="478" spans="1:10" ht="24.95" customHeight="1" x14ac:dyDescent="0.25">
      <c r="A478" s="7"/>
      <c r="B478" s="8" t="s">
        <v>349</v>
      </c>
      <c r="C478" s="9">
        <v>-2</v>
      </c>
      <c r="D478" s="9" t="s">
        <v>232</v>
      </c>
      <c r="E478" s="9">
        <v>4</v>
      </c>
      <c r="F478" s="10">
        <v>0.85</v>
      </c>
      <c r="G478" s="10">
        <v>2.1</v>
      </c>
      <c r="H478" s="10"/>
      <c r="I478" s="10">
        <f t="shared" ref="I478:I481" si="58">C478*E478*F478*G478</f>
        <v>-14.28</v>
      </c>
      <c r="J478" s="11"/>
    </row>
    <row r="479" spans="1:10" ht="24.95" customHeight="1" x14ac:dyDescent="0.25">
      <c r="A479" s="7"/>
      <c r="B479" s="8" t="s">
        <v>350</v>
      </c>
      <c r="C479" s="9">
        <v>-2</v>
      </c>
      <c r="D479" s="9" t="s">
        <v>232</v>
      </c>
      <c r="E479" s="9">
        <v>4</v>
      </c>
      <c r="F479" s="10">
        <v>0.6</v>
      </c>
      <c r="G479" s="10">
        <v>2.1</v>
      </c>
      <c r="H479" s="10"/>
      <c r="I479" s="10">
        <f t="shared" si="58"/>
        <v>-10.08</v>
      </c>
      <c r="J479" s="11"/>
    </row>
    <row r="480" spans="1:10" ht="24.95" customHeight="1" x14ac:dyDescent="0.25">
      <c r="A480" s="7"/>
      <c r="B480" s="8" t="s">
        <v>351</v>
      </c>
      <c r="C480" s="9">
        <v>-2</v>
      </c>
      <c r="D480" s="9" t="s">
        <v>232</v>
      </c>
      <c r="E480" s="9">
        <v>2</v>
      </c>
      <c r="F480" s="10">
        <v>0.68</v>
      </c>
      <c r="G480" s="10">
        <v>2.1</v>
      </c>
      <c r="H480" s="10"/>
      <c r="I480" s="10">
        <f t="shared" si="58"/>
        <v>-5.7120000000000006</v>
      </c>
      <c r="J480" s="11"/>
    </row>
    <row r="481" spans="1:10" ht="24.95" customHeight="1" x14ac:dyDescent="0.25">
      <c r="A481" s="7"/>
      <c r="B481" s="8" t="s">
        <v>267</v>
      </c>
      <c r="C481" s="9">
        <v>-2</v>
      </c>
      <c r="D481" s="9" t="s">
        <v>232</v>
      </c>
      <c r="E481" s="9">
        <v>2</v>
      </c>
      <c r="F481" s="10">
        <v>0.56999999999999995</v>
      </c>
      <c r="G481" s="10">
        <v>0.45500000000000002</v>
      </c>
      <c r="H481" s="10"/>
      <c r="I481" s="10">
        <f t="shared" si="58"/>
        <v>-1.0373999999999999</v>
      </c>
      <c r="J481" s="11"/>
    </row>
    <row r="482" spans="1:10" ht="24.95" customHeight="1" x14ac:dyDescent="0.25">
      <c r="A482" s="12"/>
      <c r="B482" s="8" t="s">
        <v>233</v>
      </c>
      <c r="C482" s="12"/>
      <c r="D482" s="12"/>
      <c r="E482" s="12"/>
      <c r="F482" s="12"/>
      <c r="G482" s="12"/>
      <c r="H482" s="12"/>
      <c r="I482" s="54">
        <f>SUM(I468:I481)</f>
        <v>426.11990000000003</v>
      </c>
      <c r="J482" s="7" t="s">
        <v>246</v>
      </c>
    </row>
    <row r="483" spans="1:10" ht="24.95" customHeight="1" x14ac:dyDescent="0.25">
      <c r="A483" s="7">
        <v>1</v>
      </c>
      <c r="B483" s="55" t="s">
        <v>397</v>
      </c>
      <c r="C483" s="9"/>
      <c r="D483" s="9"/>
      <c r="E483" s="9"/>
      <c r="F483" s="10"/>
      <c r="G483" s="10"/>
      <c r="H483" s="10"/>
      <c r="I483" s="10"/>
      <c r="J483" s="11"/>
    </row>
    <row r="484" spans="1:10" ht="24.95" customHeight="1" x14ac:dyDescent="0.25">
      <c r="A484" s="7"/>
      <c r="B484" s="8"/>
      <c r="C484" s="9">
        <v>1</v>
      </c>
      <c r="D484" s="9" t="s">
        <v>232</v>
      </c>
      <c r="E484" s="9">
        <v>1</v>
      </c>
      <c r="F484" s="10">
        <v>52.82</v>
      </c>
      <c r="G484" s="10">
        <v>3</v>
      </c>
      <c r="H484" s="10"/>
      <c r="I484" s="10">
        <f>C484*E484*F484*G484</f>
        <v>158.46</v>
      </c>
      <c r="J484" s="11"/>
    </row>
    <row r="485" spans="1:10" ht="24.95" customHeight="1" x14ac:dyDescent="0.25">
      <c r="A485" s="7"/>
      <c r="B485" s="8" t="s">
        <v>262</v>
      </c>
      <c r="C485" s="9"/>
      <c r="D485" s="9"/>
      <c r="E485" s="9"/>
      <c r="F485" s="10"/>
      <c r="G485" s="10"/>
      <c r="H485" s="10"/>
      <c r="I485" s="10"/>
      <c r="J485" s="11"/>
    </row>
    <row r="486" spans="1:10" ht="24.95" customHeight="1" x14ac:dyDescent="0.25">
      <c r="A486" s="7"/>
      <c r="B486" s="8" t="s">
        <v>409</v>
      </c>
      <c r="C486" s="9">
        <v>-1</v>
      </c>
      <c r="D486" s="9" t="s">
        <v>232</v>
      </c>
      <c r="E486" s="9">
        <v>2</v>
      </c>
      <c r="F486" s="10">
        <v>3.34</v>
      </c>
      <c r="G486" s="10">
        <v>2.2999999999999998</v>
      </c>
      <c r="H486" s="10"/>
      <c r="I486" s="10">
        <f t="shared" ref="I486:I489" si="59">C486*E486*F486*G486</f>
        <v>-15.363999999999999</v>
      </c>
      <c r="J486" s="11"/>
    </row>
    <row r="487" spans="1:10" ht="24.95" customHeight="1" x14ac:dyDescent="0.25">
      <c r="A487" s="7"/>
      <c r="B487" s="8" t="s">
        <v>351</v>
      </c>
      <c r="C487" s="9">
        <v>-1</v>
      </c>
      <c r="D487" s="9" t="s">
        <v>232</v>
      </c>
      <c r="E487" s="9">
        <v>1</v>
      </c>
      <c r="F487" s="10">
        <v>0.68</v>
      </c>
      <c r="G487" s="10">
        <v>2.1</v>
      </c>
      <c r="H487" s="10"/>
      <c r="I487" s="10">
        <f t="shared" si="59"/>
        <v>-1.4280000000000002</v>
      </c>
      <c r="J487" s="11"/>
    </row>
    <row r="488" spans="1:10" ht="24.95" customHeight="1" x14ac:dyDescent="0.25">
      <c r="A488" s="7"/>
      <c r="B488" s="8" t="s">
        <v>396</v>
      </c>
      <c r="C488" s="9">
        <v>-1</v>
      </c>
      <c r="D488" s="9" t="s">
        <v>232</v>
      </c>
      <c r="E488" s="9">
        <v>4</v>
      </c>
      <c r="F488" s="10">
        <v>0.95</v>
      </c>
      <c r="G488" s="10">
        <v>1.5</v>
      </c>
      <c r="H488" s="10"/>
      <c r="I488" s="10">
        <f t="shared" si="59"/>
        <v>-5.6999999999999993</v>
      </c>
      <c r="J488" s="11"/>
    </row>
    <row r="489" spans="1:10" ht="24.95" customHeight="1" x14ac:dyDescent="0.25">
      <c r="A489" s="7"/>
      <c r="B489" s="8" t="s">
        <v>267</v>
      </c>
      <c r="C489" s="9">
        <v>-1</v>
      </c>
      <c r="D489" s="9" t="s">
        <v>232</v>
      </c>
      <c r="E489" s="9">
        <v>2</v>
      </c>
      <c r="F489" s="10">
        <v>0.56999999999999995</v>
      </c>
      <c r="G489" s="10">
        <v>0.45500000000000002</v>
      </c>
      <c r="H489" s="10"/>
      <c r="I489" s="10">
        <f t="shared" si="59"/>
        <v>-0.51869999999999994</v>
      </c>
      <c r="J489" s="11"/>
    </row>
    <row r="490" spans="1:10" ht="24.95" customHeight="1" x14ac:dyDescent="0.25">
      <c r="A490" s="7">
        <v>1</v>
      </c>
      <c r="B490" s="8" t="s">
        <v>270</v>
      </c>
      <c r="C490" s="9"/>
      <c r="D490" s="9"/>
      <c r="E490" s="9"/>
      <c r="F490" s="10"/>
      <c r="G490" s="10"/>
      <c r="H490" s="10"/>
      <c r="I490" s="10"/>
      <c r="J490" s="11"/>
    </row>
    <row r="491" spans="1:10" ht="24.95" customHeight="1" x14ac:dyDescent="0.25">
      <c r="A491" s="7"/>
      <c r="B491" s="8"/>
      <c r="C491" s="9">
        <v>1</v>
      </c>
      <c r="D491" s="9" t="s">
        <v>232</v>
      </c>
      <c r="E491" s="9">
        <v>2</v>
      </c>
      <c r="F491" s="10">
        <v>53.4</v>
      </c>
      <c r="G491" s="10">
        <v>3</v>
      </c>
      <c r="H491" s="10"/>
      <c r="I491" s="10">
        <f>C491*E491*F491*G491</f>
        <v>320.39999999999998</v>
      </c>
      <c r="J491" s="11"/>
    </row>
    <row r="492" spans="1:10" ht="24.95" customHeight="1" x14ac:dyDescent="0.25">
      <c r="A492" s="7"/>
      <c r="B492" s="8" t="s">
        <v>262</v>
      </c>
      <c r="C492" s="9"/>
      <c r="D492" s="9"/>
      <c r="E492" s="9"/>
      <c r="F492" s="10"/>
      <c r="G492" s="10"/>
      <c r="H492" s="10"/>
      <c r="I492" s="10"/>
      <c r="J492" s="11"/>
    </row>
    <row r="493" spans="1:10" ht="24.95" customHeight="1" x14ac:dyDescent="0.25">
      <c r="A493" s="7"/>
      <c r="B493" s="8" t="s">
        <v>349</v>
      </c>
      <c r="C493" s="9">
        <v>-2</v>
      </c>
      <c r="D493" s="9" t="s">
        <v>232</v>
      </c>
      <c r="E493" s="9">
        <v>4</v>
      </c>
      <c r="F493" s="10">
        <v>0.85</v>
      </c>
      <c r="G493" s="10">
        <v>2.1</v>
      </c>
      <c r="H493" s="10"/>
      <c r="I493" s="10">
        <f t="shared" ref="I493:I496" si="60">C493*E493*F493*G493</f>
        <v>-14.28</v>
      </c>
      <c r="J493" s="11"/>
    </row>
    <row r="494" spans="1:10" ht="24.95" customHeight="1" x14ac:dyDescent="0.25">
      <c r="A494" s="7"/>
      <c r="B494" s="8" t="s">
        <v>350</v>
      </c>
      <c r="C494" s="9">
        <v>-2</v>
      </c>
      <c r="D494" s="9" t="s">
        <v>232</v>
      </c>
      <c r="E494" s="9">
        <v>4</v>
      </c>
      <c r="F494" s="10">
        <v>0.6</v>
      </c>
      <c r="G494" s="10">
        <v>2.1</v>
      </c>
      <c r="H494" s="10"/>
      <c r="I494" s="10">
        <f t="shared" si="60"/>
        <v>-10.08</v>
      </c>
      <c r="J494" s="11"/>
    </row>
    <row r="495" spans="1:10" ht="24.95" customHeight="1" x14ac:dyDescent="0.25">
      <c r="A495" s="7"/>
      <c r="B495" s="8" t="s">
        <v>351</v>
      </c>
      <c r="C495" s="9">
        <v>-2</v>
      </c>
      <c r="D495" s="9" t="s">
        <v>232</v>
      </c>
      <c r="E495" s="9">
        <v>2</v>
      </c>
      <c r="F495" s="10">
        <v>0.68</v>
      </c>
      <c r="G495" s="10">
        <v>2.1</v>
      </c>
      <c r="H495" s="10"/>
      <c r="I495" s="10">
        <f t="shared" si="60"/>
        <v>-5.7120000000000006</v>
      </c>
      <c r="J495" s="11"/>
    </row>
    <row r="496" spans="1:10" ht="24.95" customHeight="1" x14ac:dyDescent="0.25">
      <c r="A496" s="7"/>
      <c r="B496" s="8" t="s">
        <v>267</v>
      </c>
      <c r="C496" s="9">
        <v>-2</v>
      </c>
      <c r="D496" s="9" t="s">
        <v>232</v>
      </c>
      <c r="E496" s="9">
        <v>2</v>
      </c>
      <c r="F496" s="10">
        <v>0.56999999999999995</v>
      </c>
      <c r="G496" s="10">
        <v>0.45500000000000002</v>
      </c>
      <c r="H496" s="10"/>
      <c r="I496" s="10">
        <f t="shared" si="60"/>
        <v>-1.0373999999999999</v>
      </c>
      <c r="J496" s="11"/>
    </row>
    <row r="497" spans="1:10" ht="24.95" customHeight="1" x14ac:dyDescent="0.25">
      <c r="A497" s="12"/>
      <c r="B497" s="8" t="s">
        <v>233</v>
      </c>
      <c r="C497" s="12"/>
      <c r="D497" s="12"/>
      <c r="E497" s="12"/>
      <c r="F497" s="12"/>
      <c r="G497" s="12"/>
      <c r="H497" s="12"/>
      <c r="I497" s="54">
        <f>SUM(I484:I496)</f>
        <v>424.73990000000003</v>
      </c>
      <c r="J497" s="7" t="s">
        <v>246</v>
      </c>
    </row>
    <row r="498" spans="1:10" ht="24.95" customHeight="1" x14ac:dyDescent="0.25">
      <c r="A498" s="7"/>
      <c r="B498" s="55"/>
      <c r="C498" s="9"/>
      <c r="D498" s="9"/>
      <c r="E498" s="9"/>
      <c r="F498" s="10"/>
      <c r="G498" s="10"/>
      <c r="H498" s="10"/>
      <c r="I498" s="10"/>
      <c r="J498" s="11"/>
    </row>
    <row r="499" spans="1:10" ht="24.95" customHeight="1" x14ac:dyDescent="0.25">
      <c r="A499" s="7"/>
      <c r="B499" s="8"/>
      <c r="C499" s="9"/>
      <c r="D499" s="9"/>
      <c r="E499" s="9"/>
      <c r="F499" s="10"/>
      <c r="G499" s="10"/>
      <c r="H499" s="10"/>
      <c r="I499" s="10"/>
      <c r="J499" s="11"/>
    </row>
    <row r="500" spans="1:10" ht="24.95" customHeight="1" x14ac:dyDescent="0.25">
      <c r="A500" s="7"/>
      <c r="B500" s="8"/>
      <c r="C500" s="9"/>
      <c r="D500" s="9"/>
      <c r="E500" s="9"/>
      <c r="F500" s="10"/>
      <c r="G500" s="10"/>
      <c r="H500" s="10"/>
      <c r="I500" s="10"/>
      <c r="J500" s="11"/>
    </row>
    <row r="501" spans="1:10" ht="24.95" customHeight="1" x14ac:dyDescent="0.25">
      <c r="A501" s="7"/>
      <c r="B501" s="8"/>
      <c r="C501" s="9"/>
      <c r="D501" s="9"/>
      <c r="E501" s="9"/>
      <c r="F501" s="10"/>
      <c r="G501" s="10"/>
      <c r="H501" s="10"/>
      <c r="I501" s="10"/>
      <c r="J501" s="11"/>
    </row>
    <row r="502" spans="1:10" ht="24.95" customHeight="1" x14ac:dyDescent="0.25">
      <c r="A502" s="7"/>
      <c r="B502" s="8"/>
      <c r="C502" s="9"/>
      <c r="D502" s="9"/>
      <c r="E502" s="9"/>
      <c r="F502" s="10"/>
      <c r="G502" s="10"/>
      <c r="H502" s="10"/>
      <c r="I502" s="10"/>
      <c r="J502" s="11"/>
    </row>
    <row r="503" spans="1:10" ht="24.95" customHeight="1" x14ac:dyDescent="0.25">
      <c r="A503" s="7"/>
      <c r="B503" s="8"/>
      <c r="C503" s="9"/>
      <c r="D503" s="9"/>
      <c r="E503" s="9"/>
      <c r="F503" s="10"/>
      <c r="G503" s="10"/>
      <c r="H503" s="10"/>
      <c r="I503" s="10"/>
      <c r="J503" s="11"/>
    </row>
    <row r="504" spans="1:10" ht="24.95" customHeight="1" x14ac:dyDescent="0.25">
      <c r="A504" s="7"/>
      <c r="B504" s="8"/>
      <c r="C504" s="9"/>
      <c r="D504" s="9"/>
      <c r="E504" s="9"/>
      <c r="F504" s="10"/>
      <c r="G504" s="10"/>
      <c r="H504" s="10"/>
      <c r="I504" s="10"/>
      <c r="J504" s="11"/>
    </row>
    <row r="505" spans="1:10" ht="24.95" customHeight="1" x14ac:dyDescent="0.25">
      <c r="A505" s="7"/>
      <c r="B505" s="8"/>
      <c r="C505" s="9"/>
      <c r="D505" s="9"/>
      <c r="E505" s="9"/>
      <c r="F505" s="10"/>
      <c r="G505" s="10"/>
      <c r="H505" s="10"/>
      <c r="I505" s="10"/>
      <c r="J505" s="11"/>
    </row>
    <row r="506" spans="1:10" ht="24.95" customHeight="1" x14ac:dyDescent="0.25">
      <c r="A506" s="12"/>
      <c r="B506" s="8"/>
      <c r="C506" s="12"/>
      <c r="D506" s="12"/>
      <c r="E506" s="12"/>
      <c r="F506" s="12"/>
      <c r="G506" s="12"/>
      <c r="H506" s="12"/>
      <c r="I506" s="54"/>
      <c r="J506" s="7"/>
    </row>
    <row r="507" spans="1:10" ht="24.95" customHeight="1" x14ac:dyDescent="0.25">
      <c r="A507" s="7"/>
      <c r="B507" s="55"/>
      <c r="C507" s="9"/>
      <c r="D507" s="9"/>
      <c r="E507" s="9"/>
      <c r="F507" s="10"/>
      <c r="G507" s="10"/>
      <c r="H507" s="10"/>
      <c r="I507" s="10"/>
      <c r="J507" s="11"/>
    </row>
    <row r="508" spans="1:10" ht="24.95" customHeight="1" x14ac:dyDescent="0.25">
      <c r="A508" s="7"/>
      <c r="B508" s="8"/>
      <c r="C508" s="9"/>
      <c r="D508" s="9"/>
      <c r="E508" s="9"/>
      <c r="F508" s="10"/>
      <c r="G508" s="10"/>
      <c r="H508" s="10"/>
      <c r="I508" s="10"/>
      <c r="J508" s="11"/>
    </row>
    <row r="509" spans="1:10" ht="24.95" customHeight="1" x14ac:dyDescent="0.25">
      <c r="A509" s="7"/>
      <c r="B509" s="8"/>
      <c r="C509" s="9"/>
      <c r="D509" s="9"/>
      <c r="E509" s="9"/>
      <c r="F509" s="10"/>
      <c r="G509" s="10"/>
      <c r="H509" s="10"/>
      <c r="I509" s="10"/>
      <c r="J509" s="11"/>
    </row>
    <row r="510" spans="1:10" ht="24.95" customHeight="1" x14ac:dyDescent="0.25">
      <c r="A510" s="7"/>
      <c r="B510" s="8" t="s">
        <v>272</v>
      </c>
      <c r="C510" s="9">
        <v>-1</v>
      </c>
      <c r="D510" s="9" t="s">
        <v>232</v>
      </c>
      <c r="E510" s="9">
        <v>1</v>
      </c>
      <c r="F510" s="10">
        <v>1.5</v>
      </c>
      <c r="G510" s="10">
        <v>2.37</v>
      </c>
      <c r="H510" s="10"/>
      <c r="I510" s="10">
        <f t="shared" ref="I510:I512" si="61">C510*E510*F510*G510</f>
        <v>-3.5550000000000002</v>
      </c>
      <c r="J510" s="11"/>
    </row>
    <row r="511" spans="1:10" ht="24.95" customHeight="1" x14ac:dyDescent="0.25">
      <c r="A511" s="7"/>
      <c r="B511" s="8" t="s">
        <v>396</v>
      </c>
      <c r="C511" s="9">
        <v>-1</v>
      </c>
      <c r="D511" s="9" t="s">
        <v>232</v>
      </c>
      <c r="E511" s="9">
        <v>1</v>
      </c>
      <c r="F511" s="10">
        <v>1.5</v>
      </c>
      <c r="G511" s="10">
        <v>1.43</v>
      </c>
      <c r="H511" s="10"/>
      <c r="I511" s="10">
        <f t="shared" si="61"/>
        <v>-2.145</v>
      </c>
      <c r="J511" s="11"/>
    </row>
    <row r="512" spans="1:10" ht="24.95" customHeight="1" x14ac:dyDescent="0.25">
      <c r="A512" s="7"/>
      <c r="B512" s="8" t="s">
        <v>267</v>
      </c>
      <c r="C512" s="9">
        <v>-1</v>
      </c>
      <c r="D512" s="9" t="s">
        <v>232</v>
      </c>
      <c r="E512" s="9">
        <v>1</v>
      </c>
      <c r="F512" s="10">
        <v>0.75</v>
      </c>
      <c r="G512" s="10">
        <v>0.6</v>
      </c>
      <c r="H512" s="10"/>
      <c r="I512" s="10">
        <f t="shared" si="61"/>
        <v>-0.44999999999999996</v>
      </c>
      <c r="J512" s="11"/>
    </row>
    <row r="513" spans="1:10" ht="24.95" customHeight="1" x14ac:dyDescent="0.25">
      <c r="A513" s="7"/>
      <c r="B513" s="8"/>
      <c r="C513" s="9">
        <v>1</v>
      </c>
      <c r="D513" s="9" t="s">
        <v>232</v>
      </c>
      <c r="E513" s="9">
        <v>2</v>
      </c>
      <c r="F513" s="10">
        <v>18.8</v>
      </c>
      <c r="G513" s="10">
        <v>2.8</v>
      </c>
      <c r="H513" s="10"/>
      <c r="I513" s="10">
        <f>C513*E513*F513*G513</f>
        <v>105.28</v>
      </c>
      <c r="J513" s="11"/>
    </row>
    <row r="514" spans="1:10" ht="24.95" customHeight="1" x14ac:dyDescent="0.25">
      <c r="A514" s="7"/>
      <c r="B514" s="8" t="s">
        <v>350</v>
      </c>
      <c r="C514" s="9">
        <v>-2</v>
      </c>
      <c r="D514" s="9" t="s">
        <v>232</v>
      </c>
      <c r="E514" s="9">
        <v>1</v>
      </c>
      <c r="F514" s="10">
        <v>0.85</v>
      </c>
      <c r="G514" s="10">
        <v>2.1</v>
      </c>
      <c r="H514" s="10"/>
      <c r="I514" s="10">
        <f t="shared" ref="I514:I519" si="62">C514*E514*F514*G514</f>
        <v>-3.57</v>
      </c>
      <c r="J514" s="11"/>
    </row>
    <row r="515" spans="1:10" ht="24.95" customHeight="1" x14ac:dyDescent="0.25">
      <c r="A515" s="7"/>
      <c r="B515" s="8" t="s">
        <v>351</v>
      </c>
      <c r="C515" s="9">
        <v>-2</v>
      </c>
      <c r="D515" s="9" t="s">
        <v>232</v>
      </c>
      <c r="E515" s="9">
        <v>2</v>
      </c>
      <c r="F515" s="10">
        <v>0.8</v>
      </c>
      <c r="G515" s="10">
        <v>2.1</v>
      </c>
      <c r="H515" s="10"/>
      <c r="I515" s="10">
        <f t="shared" si="62"/>
        <v>-6.7200000000000006</v>
      </c>
      <c r="J515" s="11"/>
    </row>
    <row r="516" spans="1:10" ht="24.95" customHeight="1" x14ac:dyDescent="0.25">
      <c r="A516" s="7"/>
      <c r="B516" s="8" t="s">
        <v>379</v>
      </c>
      <c r="C516" s="9">
        <v>-2</v>
      </c>
      <c r="D516" s="9" t="s">
        <v>232</v>
      </c>
      <c r="E516" s="9">
        <v>2</v>
      </c>
      <c r="F516" s="10">
        <v>0.6</v>
      </c>
      <c r="G516" s="10">
        <v>2.1</v>
      </c>
      <c r="H516" s="10"/>
      <c r="I516" s="10">
        <f t="shared" si="62"/>
        <v>-5.04</v>
      </c>
      <c r="J516" s="11"/>
    </row>
    <row r="517" spans="1:10" ht="24.95" customHeight="1" x14ac:dyDescent="0.25">
      <c r="A517" s="7"/>
      <c r="B517" s="8" t="s">
        <v>400</v>
      </c>
      <c r="C517" s="9">
        <v>-2</v>
      </c>
      <c r="D517" s="9" t="s">
        <v>232</v>
      </c>
      <c r="E517" s="9">
        <v>1</v>
      </c>
      <c r="F517" s="10">
        <v>0.7</v>
      </c>
      <c r="G517" s="10">
        <v>1.3</v>
      </c>
      <c r="H517" s="10"/>
      <c r="I517" s="10">
        <f t="shared" si="62"/>
        <v>-1.8199999999999998</v>
      </c>
      <c r="J517" s="11"/>
    </row>
    <row r="518" spans="1:10" ht="24.95" customHeight="1" x14ac:dyDescent="0.25">
      <c r="A518" s="7"/>
      <c r="B518" s="8" t="s">
        <v>401</v>
      </c>
      <c r="C518" s="9">
        <v>-2</v>
      </c>
      <c r="D518" s="9" t="s">
        <v>232</v>
      </c>
      <c r="E518" s="9">
        <v>1</v>
      </c>
      <c r="F518" s="10">
        <v>0.9</v>
      </c>
      <c r="G518" s="10">
        <v>1.3</v>
      </c>
      <c r="H518" s="10"/>
      <c r="I518" s="10">
        <f t="shared" si="62"/>
        <v>-2.3400000000000003</v>
      </c>
      <c r="J518" s="11"/>
    </row>
    <row r="519" spans="1:10" ht="24.95" customHeight="1" x14ac:dyDescent="0.25">
      <c r="A519" s="7"/>
      <c r="B519" s="8" t="s">
        <v>267</v>
      </c>
      <c r="C519" s="9">
        <v>-2</v>
      </c>
      <c r="D519" s="9" t="s">
        <v>232</v>
      </c>
      <c r="E519" s="9">
        <v>1</v>
      </c>
      <c r="F519" s="10">
        <v>0.75</v>
      </c>
      <c r="G519" s="10">
        <v>0.6</v>
      </c>
      <c r="H519" s="10"/>
      <c r="I519" s="10">
        <f t="shared" si="62"/>
        <v>-0.89999999999999991</v>
      </c>
      <c r="J519" s="11"/>
    </row>
    <row r="520" spans="1:10" ht="24.95" customHeight="1" x14ac:dyDescent="0.25">
      <c r="A520" s="12"/>
      <c r="B520" s="8" t="s">
        <v>233</v>
      </c>
      <c r="C520" s="12"/>
      <c r="D520" s="12"/>
      <c r="E520" s="12"/>
      <c r="F520" s="12"/>
      <c r="G520" s="12"/>
      <c r="H520" s="12"/>
      <c r="I520" s="54">
        <f>SUM(I508:I519)</f>
        <v>78.739999999999995</v>
      </c>
      <c r="J520" s="7" t="s">
        <v>246</v>
      </c>
    </row>
    <row r="522" spans="1:10" ht="24.95" customHeight="1" x14ac:dyDescent="0.25">
      <c r="A522" s="7">
        <v>1</v>
      </c>
      <c r="B522" s="55" t="s">
        <v>398</v>
      </c>
      <c r="C522" s="9"/>
      <c r="D522" s="9"/>
      <c r="E522" s="9"/>
      <c r="F522" s="10"/>
      <c r="G522" s="10"/>
      <c r="H522" s="10"/>
      <c r="I522" s="10"/>
      <c r="J522" s="11"/>
    </row>
    <row r="523" spans="1:10" ht="24.95" customHeight="1" x14ac:dyDescent="0.25">
      <c r="A523" s="7"/>
      <c r="B523" s="8"/>
      <c r="C523" s="9">
        <v>1</v>
      </c>
      <c r="D523" s="9" t="s">
        <v>232</v>
      </c>
      <c r="E523" s="9">
        <v>1</v>
      </c>
      <c r="F523" s="10">
        <v>30</v>
      </c>
      <c r="G523" s="10">
        <v>2.8</v>
      </c>
      <c r="H523" s="10"/>
      <c r="I523" s="10">
        <f>C523*E523*F523*G523</f>
        <v>84</v>
      </c>
      <c r="J523" s="11"/>
    </row>
    <row r="524" spans="1:10" ht="24.95" customHeight="1" x14ac:dyDescent="0.25">
      <c r="A524" s="7"/>
      <c r="B524" s="8" t="s">
        <v>262</v>
      </c>
      <c r="C524" s="9"/>
      <c r="D524" s="9"/>
      <c r="E524" s="9"/>
      <c r="F524" s="10"/>
      <c r="G524" s="10"/>
      <c r="H524" s="10"/>
      <c r="I524" s="10"/>
      <c r="J524" s="11"/>
    </row>
    <row r="525" spans="1:10" ht="24.95" customHeight="1" x14ac:dyDescent="0.25">
      <c r="A525" s="7"/>
      <c r="B525" s="8" t="s">
        <v>272</v>
      </c>
      <c r="C525" s="9">
        <v>-1</v>
      </c>
      <c r="D525" s="9" t="s">
        <v>232</v>
      </c>
      <c r="E525" s="9">
        <v>1</v>
      </c>
      <c r="F525" s="10">
        <v>1.5</v>
      </c>
      <c r="G525" s="10">
        <v>2.37</v>
      </c>
      <c r="H525" s="10"/>
      <c r="I525" s="10">
        <f t="shared" ref="I525:I527" si="63">C525*E525*F525*G525</f>
        <v>-3.5550000000000002</v>
      </c>
      <c r="J525" s="11"/>
    </row>
    <row r="526" spans="1:10" ht="24.95" customHeight="1" x14ac:dyDescent="0.25">
      <c r="A526" s="7"/>
      <c r="B526" s="8" t="s">
        <v>399</v>
      </c>
      <c r="C526" s="9">
        <v>-1</v>
      </c>
      <c r="D526" s="9" t="s">
        <v>232</v>
      </c>
      <c r="E526" s="9">
        <v>1</v>
      </c>
      <c r="F526" s="10">
        <v>1.65</v>
      </c>
      <c r="G526" s="10">
        <v>1.43</v>
      </c>
      <c r="H526" s="10"/>
      <c r="I526" s="10">
        <f t="shared" si="63"/>
        <v>-2.3594999999999997</v>
      </c>
      <c r="J526" s="11"/>
    </row>
    <row r="527" spans="1:10" ht="24.95" customHeight="1" x14ac:dyDescent="0.25">
      <c r="A527" s="7"/>
      <c r="B527" s="8" t="s">
        <v>267</v>
      </c>
      <c r="C527" s="9">
        <v>-1</v>
      </c>
      <c r="D527" s="9" t="s">
        <v>232</v>
      </c>
      <c r="E527" s="9">
        <v>1</v>
      </c>
      <c r="F527" s="10">
        <v>0.75</v>
      </c>
      <c r="G527" s="10">
        <v>0.6</v>
      </c>
      <c r="H527" s="10"/>
      <c r="I527" s="10">
        <f t="shared" si="63"/>
        <v>-0.44999999999999996</v>
      </c>
      <c r="J527" s="11"/>
    </row>
    <row r="528" spans="1:10" ht="24.95" customHeight="1" x14ac:dyDescent="0.25">
      <c r="A528" s="7"/>
      <c r="B528" s="8"/>
      <c r="C528" s="9">
        <v>1</v>
      </c>
      <c r="D528" s="9" t="s">
        <v>232</v>
      </c>
      <c r="E528" s="9">
        <v>2</v>
      </c>
      <c r="F528" s="10">
        <v>20.5</v>
      </c>
      <c r="G528" s="10">
        <v>2.8</v>
      </c>
      <c r="H528" s="10"/>
      <c r="I528" s="10">
        <f>C528*E528*F528*G528</f>
        <v>114.8</v>
      </c>
      <c r="J528" s="11"/>
    </row>
    <row r="529" spans="1:10" ht="24.95" customHeight="1" x14ac:dyDescent="0.25">
      <c r="A529" s="7"/>
      <c r="B529" s="8" t="s">
        <v>350</v>
      </c>
      <c r="C529" s="9">
        <v>-2</v>
      </c>
      <c r="D529" s="9" t="s">
        <v>232</v>
      </c>
      <c r="E529" s="9">
        <v>1</v>
      </c>
      <c r="F529" s="10">
        <v>0.85</v>
      </c>
      <c r="G529" s="10">
        <v>2.1</v>
      </c>
      <c r="H529" s="10"/>
      <c r="I529" s="10">
        <f t="shared" ref="I529:I534" si="64">C529*E529*F529*G529</f>
        <v>-3.57</v>
      </c>
      <c r="J529" s="11"/>
    </row>
    <row r="530" spans="1:10" ht="24.95" customHeight="1" x14ac:dyDescent="0.25">
      <c r="A530" s="7"/>
      <c r="B530" s="8" t="s">
        <v>351</v>
      </c>
      <c r="C530" s="9">
        <v>-2</v>
      </c>
      <c r="D530" s="9" t="s">
        <v>232</v>
      </c>
      <c r="E530" s="9">
        <v>2</v>
      </c>
      <c r="F530" s="10">
        <v>0.8</v>
      </c>
      <c r="G530" s="10">
        <v>2.1</v>
      </c>
      <c r="H530" s="10"/>
      <c r="I530" s="10">
        <f t="shared" si="64"/>
        <v>-6.7200000000000006</v>
      </c>
      <c r="J530" s="11"/>
    </row>
    <row r="531" spans="1:10" ht="24.95" customHeight="1" x14ac:dyDescent="0.25">
      <c r="A531" s="7"/>
      <c r="B531" s="8" t="s">
        <v>379</v>
      </c>
      <c r="C531" s="9">
        <v>-2</v>
      </c>
      <c r="D531" s="9" t="s">
        <v>232</v>
      </c>
      <c r="E531" s="9">
        <v>2</v>
      </c>
      <c r="F531" s="10">
        <v>0.6</v>
      </c>
      <c r="G531" s="10">
        <v>2.1</v>
      </c>
      <c r="H531" s="10"/>
      <c r="I531" s="10">
        <f t="shared" si="64"/>
        <v>-5.04</v>
      </c>
      <c r="J531" s="11"/>
    </row>
    <row r="532" spans="1:10" ht="24.95" customHeight="1" x14ac:dyDescent="0.25">
      <c r="A532" s="7"/>
      <c r="B532" s="8" t="s">
        <v>400</v>
      </c>
      <c r="C532" s="9">
        <v>-2</v>
      </c>
      <c r="D532" s="9" t="s">
        <v>232</v>
      </c>
      <c r="E532" s="9">
        <v>1</v>
      </c>
      <c r="F532" s="10">
        <v>0.7</v>
      </c>
      <c r="G532" s="10">
        <v>1.3</v>
      </c>
      <c r="H532" s="10"/>
      <c r="I532" s="10">
        <f t="shared" si="64"/>
        <v>-1.8199999999999998</v>
      </c>
      <c r="J532" s="11"/>
    </row>
    <row r="533" spans="1:10" ht="24.95" customHeight="1" x14ac:dyDescent="0.25">
      <c r="A533" s="7"/>
      <c r="B533" s="8" t="s">
        <v>401</v>
      </c>
      <c r="C533" s="9">
        <v>-2</v>
      </c>
      <c r="D533" s="9" t="s">
        <v>232</v>
      </c>
      <c r="E533" s="9">
        <v>1</v>
      </c>
      <c r="F533" s="10">
        <v>0.9</v>
      </c>
      <c r="G533" s="10">
        <v>1.3</v>
      </c>
      <c r="H533" s="10"/>
      <c r="I533" s="10">
        <f t="shared" si="64"/>
        <v>-2.3400000000000003</v>
      </c>
      <c r="J533" s="11"/>
    </row>
    <row r="534" spans="1:10" ht="24.95" customHeight="1" x14ac:dyDescent="0.25">
      <c r="A534" s="7"/>
      <c r="B534" s="8" t="s">
        <v>267</v>
      </c>
      <c r="C534" s="9">
        <v>-2</v>
      </c>
      <c r="D534" s="9" t="s">
        <v>232</v>
      </c>
      <c r="E534" s="9">
        <v>1</v>
      </c>
      <c r="F534" s="10">
        <v>0.75</v>
      </c>
      <c r="G534" s="10">
        <v>0.6</v>
      </c>
      <c r="H534" s="10"/>
      <c r="I534" s="10">
        <f t="shared" si="64"/>
        <v>-0.89999999999999991</v>
      </c>
      <c r="J534" s="11"/>
    </row>
    <row r="535" spans="1:10" ht="24.95" customHeight="1" x14ac:dyDescent="0.25">
      <c r="A535" s="12"/>
      <c r="B535" s="8" t="s">
        <v>233</v>
      </c>
      <c r="C535" s="12"/>
      <c r="D535" s="12"/>
      <c r="E535" s="12"/>
      <c r="F535" s="12"/>
      <c r="G535" s="12"/>
      <c r="H535" s="12"/>
      <c r="I535" s="54">
        <f>SUM(I523:I534)</f>
        <v>172.0455</v>
      </c>
      <c r="J535" s="7" t="s">
        <v>246</v>
      </c>
    </row>
    <row r="536" spans="1:10" ht="24.95" customHeight="1" x14ac:dyDescent="0.25">
      <c r="A536" s="7"/>
      <c r="B536" s="8"/>
      <c r="C536" s="9"/>
      <c r="D536" s="9"/>
      <c r="E536" s="9"/>
      <c r="F536" s="10"/>
      <c r="G536" s="10"/>
      <c r="H536" s="10"/>
      <c r="I536" s="10"/>
      <c r="J536" s="11"/>
    </row>
    <row r="537" spans="1:10" ht="24.95" customHeight="1" x14ac:dyDescent="0.25">
      <c r="A537" s="7"/>
      <c r="B537" s="8"/>
      <c r="C537" s="9"/>
      <c r="D537" s="9"/>
      <c r="E537" s="9"/>
      <c r="F537" s="10"/>
      <c r="G537" s="10"/>
      <c r="H537" s="10"/>
      <c r="I537" s="10"/>
      <c r="J537" s="11"/>
    </row>
    <row r="538" spans="1:10" ht="24.95" customHeight="1" x14ac:dyDescent="0.25">
      <c r="A538" s="7"/>
      <c r="B538" s="8"/>
      <c r="C538" s="9"/>
      <c r="D538" s="9"/>
      <c r="E538" s="9"/>
      <c r="F538" s="10"/>
      <c r="G538" s="10"/>
      <c r="H538" s="10"/>
      <c r="I538" s="10"/>
      <c r="J538" s="11"/>
    </row>
    <row r="539" spans="1:10" ht="24.95" customHeight="1" x14ac:dyDescent="0.25">
      <c r="A539" s="7"/>
      <c r="B539" s="8"/>
      <c r="C539" s="9"/>
      <c r="D539" s="9"/>
      <c r="E539" s="9"/>
      <c r="F539" s="10"/>
      <c r="G539" s="10"/>
      <c r="H539" s="10"/>
      <c r="I539" s="10"/>
      <c r="J539" s="11"/>
    </row>
    <row r="540" spans="1:10" ht="24.95" customHeight="1" x14ac:dyDescent="0.25">
      <c r="A540" s="7"/>
      <c r="B540" s="8"/>
      <c r="C540" s="9"/>
      <c r="D540" s="9"/>
      <c r="E540" s="9"/>
      <c r="F540" s="10"/>
      <c r="G540" s="10"/>
      <c r="H540" s="10"/>
      <c r="I540" s="10"/>
      <c r="J540" s="11"/>
    </row>
    <row r="541" spans="1:10" ht="24.95" customHeight="1" x14ac:dyDescent="0.25">
      <c r="A541" s="7"/>
      <c r="B541" s="8"/>
      <c r="C541" s="9"/>
      <c r="D541" s="9"/>
      <c r="E541" s="9"/>
      <c r="F541" s="10"/>
      <c r="G541" s="10"/>
      <c r="H541" s="10"/>
      <c r="I541" s="10"/>
      <c r="J541" s="11"/>
    </row>
    <row r="542" spans="1:10" ht="24.95" customHeight="1" x14ac:dyDescent="0.25">
      <c r="A542" s="7"/>
      <c r="B542" s="8"/>
      <c r="C542" s="9"/>
      <c r="D542" s="9"/>
      <c r="E542" s="9"/>
      <c r="F542" s="10"/>
      <c r="G542" s="10"/>
      <c r="H542" s="10"/>
      <c r="I542" s="10"/>
      <c r="J542" s="11"/>
    </row>
    <row r="543" spans="1:10" ht="24.95" customHeight="1" x14ac:dyDescent="0.25">
      <c r="A543" s="7"/>
      <c r="B543" s="8"/>
      <c r="C543" s="9"/>
      <c r="D543" s="9"/>
      <c r="E543" s="9"/>
      <c r="F543" s="10"/>
      <c r="G543" s="10"/>
      <c r="H543" s="10"/>
      <c r="I543" s="10"/>
      <c r="J543" s="11"/>
    </row>
    <row r="544" spans="1:10" ht="24.95" customHeight="1" x14ac:dyDescent="0.25">
      <c r="A544" s="7"/>
      <c r="B544" s="55"/>
      <c r="C544" s="9"/>
      <c r="D544" s="9"/>
      <c r="E544" s="9"/>
      <c r="F544" s="10"/>
      <c r="G544" s="10"/>
      <c r="H544" s="10"/>
      <c r="I544" s="10"/>
      <c r="J544" s="11"/>
    </row>
    <row r="545" spans="1:10" ht="24.95" customHeight="1" x14ac:dyDescent="0.25">
      <c r="A545" s="7"/>
      <c r="B545" s="8"/>
      <c r="C545" s="9"/>
      <c r="D545" s="9"/>
      <c r="E545" s="9"/>
      <c r="F545" s="10"/>
      <c r="G545" s="10"/>
      <c r="H545" s="10"/>
      <c r="I545" s="10"/>
      <c r="J545" s="11"/>
    </row>
    <row r="546" spans="1:10" ht="24.95" customHeight="1" x14ac:dyDescent="0.25">
      <c r="A546" s="12"/>
      <c r="B546" s="8"/>
      <c r="C546" s="12"/>
      <c r="D546" s="12"/>
      <c r="E546" s="12"/>
      <c r="F546" s="12"/>
      <c r="G546" s="12"/>
      <c r="H546" s="12"/>
      <c r="I546" s="54"/>
      <c r="J546" s="7"/>
    </row>
    <row r="547" spans="1:10" ht="24.95" customHeight="1" x14ac:dyDescent="0.25">
      <c r="A547" s="7"/>
      <c r="B547" s="55"/>
      <c r="C547" s="9"/>
      <c r="D547" s="9"/>
      <c r="E547" s="9"/>
      <c r="F547" s="10"/>
      <c r="G547" s="10"/>
      <c r="H547" s="10"/>
      <c r="I547" s="10"/>
      <c r="J547" s="11"/>
    </row>
    <row r="548" spans="1:10" ht="24.95" customHeight="1" x14ac:dyDescent="0.25">
      <c r="A548" s="7"/>
      <c r="B548" s="55"/>
      <c r="C548" s="9"/>
      <c r="D548" s="9"/>
      <c r="E548" s="9"/>
      <c r="F548" s="10"/>
      <c r="G548" s="10"/>
      <c r="H548" s="10"/>
      <c r="I548" s="10"/>
      <c r="J548" s="11"/>
    </row>
    <row r="549" spans="1:10" ht="24.95" customHeight="1" x14ac:dyDescent="0.25">
      <c r="A549" s="7"/>
      <c r="B549" s="8"/>
      <c r="C549" s="9"/>
      <c r="D549" s="9"/>
      <c r="E549" s="9"/>
      <c r="F549" s="10"/>
      <c r="G549" s="10"/>
      <c r="H549" s="10"/>
      <c r="I549" s="10"/>
      <c r="J549" s="11"/>
    </row>
    <row r="550" spans="1:10" ht="24.95" customHeight="1" x14ac:dyDescent="0.25">
      <c r="A550" s="7"/>
      <c r="B550" s="8"/>
      <c r="C550" s="9"/>
      <c r="D550" s="9"/>
      <c r="E550" s="9"/>
      <c r="F550" s="10"/>
      <c r="G550" s="10"/>
      <c r="H550" s="10"/>
      <c r="I550" s="10"/>
      <c r="J550" s="11"/>
    </row>
    <row r="551" spans="1:10" ht="24.95" customHeight="1" x14ac:dyDescent="0.25">
      <c r="A551" s="7"/>
      <c r="B551" s="8"/>
      <c r="C551" s="9"/>
      <c r="D551" s="9"/>
      <c r="E551" s="9"/>
      <c r="F551" s="10"/>
      <c r="G551" s="10"/>
      <c r="H551" s="10"/>
      <c r="I551" s="10"/>
      <c r="J551" s="11"/>
    </row>
    <row r="552" spans="1:10" ht="24.95" customHeight="1" x14ac:dyDescent="0.25">
      <c r="A552" s="7"/>
      <c r="B552" s="8"/>
      <c r="C552" s="9"/>
      <c r="D552" s="9"/>
      <c r="E552" s="9"/>
      <c r="F552" s="10"/>
      <c r="G552" s="10"/>
      <c r="H552" s="10"/>
      <c r="I552" s="10"/>
      <c r="J552" s="11"/>
    </row>
    <row r="553" spans="1:10" ht="24.95" customHeight="1" x14ac:dyDescent="0.25">
      <c r="A553" s="7"/>
      <c r="B553" s="8"/>
      <c r="C553" s="9"/>
      <c r="D553" s="9"/>
      <c r="E553" s="9"/>
      <c r="F553" s="10"/>
      <c r="G553" s="10"/>
      <c r="H553" s="10"/>
      <c r="I553" s="10"/>
      <c r="J553" s="11"/>
    </row>
    <row r="554" spans="1:10" ht="24.95" customHeight="1" x14ac:dyDescent="0.25">
      <c r="A554" s="7"/>
      <c r="B554" s="8"/>
      <c r="C554" s="9"/>
      <c r="D554" s="9"/>
      <c r="E554" s="9"/>
      <c r="F554" s="10"/>
      <c r="G554" s="10"/>
      <c r="H554" s="10"/>
      <c r="I554" s="10"/>
      <c r="J554" s="11"/>
    </row>
    <row r="555" spans="1:10" ht="24.95" customHeight="1" x14ac:dyDescent="0.25">
      <c r="A555" s="7"/>
      <c r="B555" s="8"/>
      <c r="C555" s="9"/>
      <c r="D555" s="9"/>
      <c r="E555" s="9"/>
      <c r="F555" s="10"/>
      <c r="G555" s="10"/>
      <c r="H555" s="10"/>
      <c r="I555" s="10"/>
      <c r="J555" s="11"/>
    </row>
    <row r="556" spans="1:10" ht="24.95" customHeight="1" x14ac:dyDescent="0.25">
      <c r="A556" s="7"/>
      <c r="B556" s="8"/>
      <c r="C556" s="9"/>
      <c r="D556" s="9"/>
      <c r="E556" s="9"/>
      <c r="F556" s="10"/>
      <c r="G556" s="10"/>
      <c r="H556" s="10"/>
      <c r="I556" s="10"/>
      <c r="J556" s="11"/>
    </row>
    <row r="557" spans="1:10" ht="24.95" customHeight="1" x14ac:dyDescent="0.25">
      <c r="A557" s="12"/>
      <c r="B557" s="8"/>
      <c r="C557" s="12"/>
      <c r="D557" s="12"/>
      <c r="E557" s="12"/>
      <c r="F557" s="12"/>
      <c r="G557" s="12"/>
      <c r="H557" s="12"/>
      <c r="I557" s="54"/>
      <c r="J557" s="7"/>
    </row>
    <row r="558" spans="1:10" ht="24.95" customHeight="1" x14ac:dyDescent="0.25">
      <c r="A558" s="7"/>
      <c r="B558" s="8"/>
      <c r="C558" s="9"/>
      <c r="D558" s="9"/>
      <c r="E558" s="9"/>
      <c r="F558" s="10"/>
      <c r="G558" s="10"/>
      <c r="H558" s="10"/>
      <c r="I558" s="10"/>
      <c r="J558" s="11"/>
    </row>
    <row r="559" spans="1:10" ht="24.95" customHeight="1" x14ac:dyDescent="0.25">
      <c r="A559" s="7"/>
      <c r="B559" s="55"/>
      <c r="C559" s="9"/>
      <c r="D559" s="9"/>
      <c r="E559" s="9"/>
      <c r="F559" s="10"/>
      <c r="G559" s="10"/>
      <c r="H559" s="10"/>
      <c r="I559" s="10"/>
      <c r="J559" s="11"/>
    </row>
    <row r="560" spans="1:10" ht="24.95" customHeight="1" x14ac:dyDescent="0.25">
      <c r="A560" s="7"/>
      <c r="B560" s="8"/>
      <c r="C560" s="9"/>
      <c r="D560" s="9"/>
      <c r="E560" s="9"/>
      <c r="F560" s="10"/>
      <c r="G560" s="10"/>
      <c r="H560" s="10"/>
      <c r="I560" s="10"/>
      <c r="J560" s="11"/>
    </row>
    <row r="561" spans="1:10" ht="24.95" customHeight="1" x14ac:dyDescent="0.25">
      <c r="A561" s="7"/>
      <c r="B561" s="8"/>
      <c r="C561" s="9"/>
      <c r="D561" s="9"/>
      <c r="E561" s="9"/>
      <c r="F561" s="10"/>
      <c r="G561" s="10"/>
      <c r="H561" s="10"/>
      <c r="I561" s="10"/>
      <c r="J561" s="11"/>
    </row>
    <row r="562" spans="1:10" ht="24.95" customHeight="1" x14ac:dyDescent="0.25">
      <c r="A562" s="7"/>
      <c r="B562" s="8"/>
      <c r="C562" s="9"/>
      <c r="D562" s="9"/>
      <c r="E562" s="9"/>
      <c r="F562" s="10"/>
      <c r="G562" s="10"/>
      <c r="H562" s="10"/>
      <c r="I562" s="10"/>
      <c r="J562" s="11"/>
    </row>
    <row r="563" spans="1:10" ht="24.95" customHeight="1" x14ac:dyDescent="0.25">
      <c r="A563" s="7"/>
      <c r="B563" s="8"/>
      <c r="C563" s="9"/>
      <c r="D563" s="9"/>
      <c r="E563" s="9"/>
      <c r="F563" s="10"/>
      <c r="G563" s="10"/>
      <c r="H563" s="10"/>
      <c r="I563" s="10"/>
      <c r="J563" s="11"/>
    </row>
    <row r="564" spans="1:10" ht="24.95" customHeight="1" x14ac:dyDescent="0.25">
      <c r="A564" s="7"/>
      <c r="B564" s="8"/>
      <c r="C564" s="9"/>
      <c r="D564" s="9"/>
      <c r="E564" s="9"/>
      <c r="F564" s="10"/>
      <c r="G564" s="10"/>
      <c r="H564" s="10"/>
      <c r="I564" s="10"/>
      <c r="J564" s="11"/>
    </row>
    <row r="565" spans="1:10" ht="24.95" customHeight="1" x14ac:dyDescent="0.25">
      <c r="A565" s="7"/>
      <c r="B565" s="8"/>
      <c r="C565" s="9"/>
      <c r="D565" s="9"/>
      <c r="E565" s="9"/>
      <c r="F565" s="10"/>
      <c r="G565" s="10"/>
      <c r="H565" s="10"/>
      <c r="I565" s="10"/>
      <c r="J565" s="11"/>
    </row>
    <row r="566" spans="1:10" ht="24.95" customHeight="1" x14ac:dyDescent="0.25">
      <c r="A566" s="7"/>
      <c r="B566" s="8"/>
      <c r="C566" s="9"/>
      <c r="D566" s="9"/>
      <c r="E566" s="9"/>
      <c r="F566" s="10"/>
      <c r="G566" s="10"/>
      <c r="H566" s="10"/>
      <c r="I566" s="10"/>
      <c r="J566" s="11"/>
    </row>
    <row r="567" spans="1:10" ht="24.95" customHeight="1" x14ac:dyDescent="0.25">
      <c r="A567" s="7"/>
      <c r="B567" s="8"/>
      <c r="C567" s="9"/>
      <c r="D567" s="9"/>
      <c r="E567" s="9"/>
      <c r="F567" s="10"/>
      <c r="G567" s="10"/>
      <c r="H567" s="10"/>
      <c r="I567" s="10"/>
      <c r="J567" s="11"/>
    </row>
    <row r="568" spans="1:10" ht="24.95" customHeight="1" x14ac:dyDescent="0.25">
      <c r="A568" s="7"/>
      <c r="B568" s="8"/>
      <c r="C568" s="9"/>
      <c r="D568" s="9"/>
      <c r="E568" s="9"/>
      <c r="F568" s="10"/>
      <c r="G568" s="10"/>
      <c r="H568" s="10"/>
      <c r="I568" s="10"/>
      <c r="J568" s="11"/>
    </row>
    <row r="569" spans="1:10" ht="24.95" customHeight="1" x14ac:dyDescent="0.25">
      <c r="A569" s="7"/>
      <c r="B569" s="8"/>
      <c r="C569" s="9"/>
      <c r="D569" s="9"/>
      <c r="E569" s="9"/>
      <c r="F569" s="10"/>
      <c r="G569" s="10"/>
      <c r="H569" s="10"/>
      <c r="I569" s="10"/>
      <c r="J569" s="11"/>
    </row>
    <row r="570" spans="1:10" ht="24.95" customHeight="1" x14ac:dyDescent="0.25">
      <c r="A570" s="12"/>
      <c r="B570" s="8"/>
      <c r="C570" s="12"/>
      <c r="D570" s="12"/>
      <c r="E570" s="12"/>
      <c r="F570" s="12"/>
      <c r="G570" s="12"/>
      <c r="H570" s="12"/>
      <c r="I570" s="54"/>
      <c r="J570" s="7"/>
    </row>
    <row r="571" spans="1:10" ht="24.95" customHeight="1" x14ac:dyDescent="0.25">
      <c r="A571" s="7">
        <v>1</v>
      </c>
      <c r="B571" s="55" t="s">
        <v>381</v>
      </c>
      <c r="C571" s="9"/>
      <c r="D571" s="9"/>
      <c r="E571" s="9"/>
      <c r="F571" s="10"/>
      <c r="G571" s="10"/>
      <c r="H571" s="10"/>
      <c r="I571" s="10"/>
      <c r="J571" s="11"/>
    </row>
    <row r="572" spans="1:10" ht="24.95" customHeight="1" x14ac:dyDescent="0.25">
      <c r="A572" s="7"/>
      <c r="B572" s="8"/>
      <c r="C572" s="9">
        <v>1</v>
      </c>
      <c r="D572" s="9" t="s">
        <v>232</v>
      </c>
      <c r="E572" s="9">
        <v>1</v>
      </c>
      <c r="F572" s="10">
        <v>31.5</v>
      </c>
      <c r="G572" s="10">
        <v>3</v>
      </c>
      <c r="H572" s="10"/>
      <c r="I572" s="10">
        <f>C572*E572*F572*G572</f>
        <v>94.5</v>
      </c>
      <c r="J572" s="11"/>
    </row>
    <row r="573" spans="1:10" ht="24.95" customHeight="1" x14ac:dyDescent="0.25">
      <c r="A573" s="7"/>
      <c r="B573" s="8" t="s">
        <v>262</v>
      </c>
      <c r="C573" s="9"/>
      <c r="D573" s="9"/>
      <c r="E573" s="9"/>
      <c r="F573" s="10"/>
      <c r="G573" s="10"/>
      <c r="H573" s="10"/>
      <c r="I573" s="10"/>
      <c r="J573" s="11"/>
    </row>
    <row r="574" spans="1:10" ht="24.95" customHeight="1" x14ac:dyDescent="0.25">
      <c r="A574" s="7"/>
      <c r="B574" s="8" t="s">
        <v>382</v>
      </c>
      <c r="C574" s="9">
        <v>-1</v>
      </c>
      <c r="D574" s="9" t="s">
        <v>232</v>
      </c>
      <c r="E574" s="9">
        <v>3</v>
      </c>
      <c r="F574" s="10">
        <v>2.4500000000000002</v>
      </c>
      <c r="G574" s="10">
        <v>1.6</v>
      </c>
      <c r="H574" s="10"/>
      <c r="I574" s="10">
        <f t="shared" ref="I574:I576" si="65">C574*E574*F574*G574</f>
        <v>-11.760000000000002</v>
      </c>
      <c r="J574" s="11"/>
    </row>
    <row r="575" spans="1:10" ht="24.95" customHeight="1" x14ac:dyDescent="0.25">
      <c r="A575" s="7"/>
      <c r="B575" s="8" t="s">
        <v>380</v>
      </c>
      <c r="C575" s="9">
        <v>-1</v>
      </c>
      <c r="D575" s="9" t="s">
        <v>232</v>
      </c>
      <c r="E575" s="9">
        <v>2</v>
      </c>
      <c r="F575" s="10">
        <v>1.6</v>
      </c>
      <c r="G575" s="10">
        <v>1.2</v>
      </c>
      <c r="H575" s="10"/>
      <c r="I575" s="10">
        <f t="shared" si="65"/>
        <v>-3.84</v>
      </c>
      <c r="J575" s="11"/>
    </row>
    <row r="576" spans="1:10" ht="24.95" customHeight="1" x14ac:dyDescent="0.25">
      <c r="A576" s="7"/>
      <c r="B576" s="8" t="s">
        <v>267</v>
      </c>
      <c r="C576" s="9">
        <v>-1</v>
      </c>
      <c r="D576" s="9" t="s">
        <v>232</v>
      </c>
      <c r="E576" s="9">
        <v>3</v>
      </c>
      <c r="F576" s="10">
        <v>0.56999999999999995</v>
      </c>
      <c r="G576" s="10">
        <v>0.45500000000000002</v>
      </c>
      <c r="H576" s="10"/>
      <c r="I576" s="10">
        <f t="shared" si="65"/>
        <v>-0.77805000000000002</v>
      </c>
      <c r="J576" s="11"/>
    </row>
    <row r="577" spans="1:10" ht="24.95" customHeight="1" x14ac:dyDescent="0.25">
      <c r="A577" s="7"/>
      <c r="B577" s="8"/>
      <c r="C577" s="9">
        <v>1</v>
      </c>
      <c r="D577" s="9" t="s">
        <v>232</v>
      </c>
      <c r="E577" s="9">
        <v>2</v>
      </c>
      <c r="F577" s="10">
        <v>20.5</v>
      </c>
      <c r="G577" s="10">
        <v>3</v>
      </c>
      <c r="H577" s="10"/>
      <c r="I577" s="10">
        <f>C577*E577*F577*G577</f>
        <v>123</v>
      </c>
      <c r="J577" s="11"/>
    </row>
    <row r="578" spans="1:10" ht="24.95" customHeight="1" x14ac:dyDescent="0.25">
      <c r="A578" s="7"/>
      <c r="B578" s="8" t="s">
        <v>262</v>
      </c>
      <c r="C578" s="9"/>
      <c r="D578" s="9"/>
      <c r="E578" s="9"/>
      <c r="F578" s="10"/>
      <c r="G578" s="10"/>
      <c r="H578" s="10"/>
      <c r="I578" s="10"/>
      <c r="J578" s="11"/>
    </row>
    <row r="579" spans="1:10" ht="24.95" customHeight="1" x14ac:dyDescent="0.25">
      <c r="A579" s="7"/>
      <c r="B579" s="8" t="s">
        <v>349</v>
      </c>
      <c r="C579" s="9">
        <v>-2</v>
      </c>
      <c r="D579" s="9" t="s">
        <v>232</v>
      </c>
      <c r="E579" s="9">
        <v>1</v>
      </c>
      <c r="F579" s="10">
        <v>0.85</v>
      </c>
      <c r="G579" s="10">
        <v>2.2000000000000002</v>
      </c>
      <c r="H579" s="10"/>
      <c r="I579" s="10">
        <f t="shared" ref="I579:I581" si="66">C579*E579*F579*G579</f>
        <v>-3.74</v>
      </c>
      <c r="J579" s="11"/>
    </row>
    <row r="580" spans="1:10" ht="24.95" customHeight="1" x14ac:dyDescent="0.25">
      <c r="A580" s="7"/>
      <c r="B580" s="8" t="s">
        <v>350</v>
      </c>
      <c r="C580" s="9">
        <v>-2</v>
      </c>
      <c r="D580" s="9" t="s">
        <v>232</v>
      </c>
      <c r="E580" s="9">
        <v>2</v>
      </c>
      <c r="F580" s="10">
        <v>0.8</v>
      </c>
      <c r="G580" s="10">
        <v>2.2000000000000002</v>
      </c>
      <c r="H580" s="10"/>
      <c r="I580" s="10">
        <f t="shared" si="66"/>
        <v>-7.0400000000000009</v>
      </c>
      <c r="J580" s="11"/>
    </row>
    <row r="581" spans="1:10" ht="24.95" customHeight="1" x14ac:dyDescent="0.25">
      <c r="A581" s="7"/>
      <c r="B581" s="8" t="s">
        <v>351</v>
      </c>
      <c r="C581" s="9">
        <v>-2</v>
      </c>
      <c r="D581" s="9" t="s">
        <v>232</v>
      </c>
      <c r="E581" s="9">
        <v>2</v>
      </c>
      <c r="F581" s="10">
        <v>0.65</v>
      </c>
      <c r="G581" s="10">
        <v>2.2000000000000002</v>
      </c>
      <c r="H581" s="10"/>
      <c r="I581" s="10">
        <f t="shared" si="66"/>
        <v>-5.7200000000000006</v>
      </c>
      <c r="J581" s="11"/>
    </row>
    <row r="582" spans="1:10" ht="24.95" customHeight="1" x14ac:dyDescent="0.25">
      <c r="A582" s="12"/>
      <c r="B582" s="8" t="s">
        <v>233</v>
      </c>
      <c r="C582" s="12"/>
      <c r="D582" s="12"/>
      <c r="E582" s="12"/>
      <c r="F582" s="12"/>
      <c r="G582" s="12"/>
      <c r="H582" s="12"/>
      <c r="I582" s="54">
        <f>SUM(I572:I581)</f>
        <v>184.62195</v>
      </c>
      <c r="J582" s="7" t="s">
        <v>246</v>
      </c>
    </row>
    <row r="583" spans="1:10" ht="24.95" customHeight="1" x14ac:dyDescent="0.25">
      <c r="A583" s="7">
        <v>1</v>
      </c>
      <c r="B583" s="55" t="s">
        <v>383</v>
      </c>
      <c r="C583" s="9"/>
      <c r="D583" s="9"/>
      <c r="E583" s="9"/>
      <c r="F583" s="10"/>
      <c r="G583" s="10"/>
      <c r="H583" s="10"/>
      <c r="I583" s="10"/>
      <c r="J583" s="11"/>
    </row>
    <row r="584" spans="1:10" ht="24.95" customHeight="1" x14ac:dyDescent="0.25">
      <c r="A584" s="7"/>
      <c r="B584" s="8"/>
      <c r="C584" s="9">
        <v>1</v>
      </c>
      <c r="D584" s="9" t="s">
        <v>232</v>
      </c>
      <c r="E584" s="9">
        <v>1</v>
      </c>
      <c r="F584" s="10">
        <v>10</v>
      </c>
      <c r="G584" s="10">
        <v>4.25</v>
      </c>
      <c r="H584" s="10"/>
      <c r="I584" s="10">
        <f>C584*E584*F584*G584</f>
        <v>42.5</v>
      </c>
      <c r="J584" s="11"/>
    </row>
    <row r="585" spans="1:10" ht="24.95" customHeight="1" x14ac:dyDescent="0.25">
      <c r="A585" s="7"/>
      <c r="B585" s="8" t="s">
        <v>262</v>
      </c>
      <c r="C585" s="9"/>
      <c r="D585" s="9"/>
      <c r="E585" s="9"/>
      <c r="F585" s="10"/>
      <c r="G585" s="10"/>
      <c r="H585" s="10"/>
      <c r="I585" s="10"/>
      <c r="J585" s="11"/>
    </row>
    <row r="586" spans="1:10" ht="24.95" customHeight="1" x14ac:dyDescent="0.25">
      <c r="A586" s="7"/>
      <c r="B586" s="8" t="s">
        <v>349</v>
      </c>
      <c r="C586" s="9">
        <v>-1</v>
      </c>
      <c r="D586" s="9" t="s">
        <v>232</v>
      </c>
      <c r="E586" s="9">
        <v>1</v>
      </c>
      <c r="F586" s="10">
        <v>0.85</v>
      </c>
      <c r="G586" s="10">
        <v>2.2000000000000002</v>
      </c>
      <c r="H586" s="10"/>
      <c r="I586" s="10">
        <f t="shared" ref="I586:I587" si="67">C586*E586*F586*G586</f>
        <v>-1.87</v>
      </c>
      <c r="J586" s="11"/>
    </row>
    <row r="587" spans="1:10" ht="24.95" customHeight="1" x14ac:dyDescent="0.25">
      <c r="A587" s="7"/>
      <c r="B587" s="8" t="s">
        <v>267</v>
      </c>
      <c r="C587" s="9">
        <v>-1</v>
      </c>
      <c r="D587" s="9" t="s">
        <v>232</v>
      </c>
      <c r="E587" s="9">
        <v>1</v>
      </c>
      <c r="F587" s="10">
        <v>0.56999999999999995</v>
      </c>
      <c r="G587" s="10">
        <v>0.45500000000000002</v>
      </c>
      <c r="H587" s="10"/>
      <c r="I587" s="10">
        <f t="shared" si="67"/>
        <v>-0.25934999999999997</v>
      </c>
      <c r="J587" s="11"/>
    </row>
    <row r="588" spans="1:10" ht="24.95" customHeight="1" x14ac:dyDescent="0.25">
      <c r="A588" s="12"/>
      <c r="B588" s="8" t="s">
        <v>233</v>
      </c>
      <c r="C588" s="12"/>
      <c r="D588" s="12"/>
      <c r="E588" s="12"/>
      <c r="F588" s="12"/>
      <c r="G588" s="12"/>
      <c r="H588" s="12"/>
      <c r="I588" s="54">
        <f>SUM(I584:I587)</f>
        <v>40.370650000000005</v>
      </c>
      <c r="J588" s="7" t="s">
        <v>246</v>
      </c>
    </row>
    <row r="589" spans="1:10" ht="24.95" customHeight="1" x14ac:dyDescent="0.25">
      <c r="A589" s="7"/>
      <c r="B589" s="8"/>
      <c r="C589" s="9"/>
      <c r="D589" s="9"/>
      <c r="E589" s="9"/>
      <c r="F589" s="10"/>
      <c r="G589" s="10"/>
      <c r="H589" s="10"/>
      <c r="I589" s="10"/>
      <c r="J589" s="11"/>
    </row>
    <row r="590" spans="1:10" ht="24.95" customHeight="1" x14ac:dyDescent="0.25">
      <c r="A590" s="7"/>
      <c r="B590" s="8"/>
      <c r="C590" s="9"/>
      <c r="D590" s="9"/>
      <c r="E590" s="9"/>
      <c r="F590" s="10"/>
      <c r="G590" s="10"/>
      <c r="H590" s="10"/>
      <c r="I590" s="10"/>
      <c r="J590" s="11"/>
    </row>
    <row r="591" spans="1:10" ht="24.95" customHeight="1" x14ac:dyDescent="0.25">
      <c r="A591" s="7"/>
      <c r="B591" s="8"/>
      <c r="C591" s="9"/>
      <c r="D591" s="9"/>
      <c r="E591" s="9"/>
      <c r="F591" s="10"/>
      <c r="G591" s="10"/>
      <c r="H591" s="10"/>
      <c r="I591" s="10"/>
      <c r="J591" s="11"/>
    </row>
    <row r="592" spans="1:10" ht="24.95" customHeight="1" x14ac:dyDescent="0.25">
      <c r="A592" s="7"/>
      <c r="B592" s="8"/>
      <c r="C592" s="9"/>
      <c r="D592" s="9"/>
      <c r="E592" s="9"/>
      <c r="F592" s="10"/>
      <c r="G592" s="10"/>
      <c r="H592" s="10"/>
      <c r="I592" s="10"/>
      <c r="J592" s="11"/>
    </row>
    <row r="593" spans="1:10" ht="24.95" customHeight="1" x14ac:dyDescent="0.25">
      <c r="A593" s="7"/>
      <c r="B593" s="8"/>
      <c r="C593" s="9"/>
      <c r="D593" s="9"/>
      <c r="E593" s="9"/>
      <c r="F593" s="10"/>
      <c r="G593" s="10"/>
      <c r="H593" s="10"/>
      <c r="I593" s="10"/>
      <c r="J593" s="11"/>
    </row>
    <row r="594" spans="1:10" ht="24.95" customHeight="1" x14ac:dyDescent="0.25">
      <c r="A594" s="7"/>
      <c r="B594" s="8"/>
      <c r="C594" s="9"/>
      <c r="D594" s="9"/>
      <c r="E594" s="9"/>
      <c r="F594" s="10"/>
      <c r="G594" s="10"/>
      <c r="H594" s="10"/>
      <c r="I594" s="10"/>
      <c r="J594" s="11"/>
    </row>
    <row r="595" spans="1:10" ht="24.95" customHeight="1" x14ac:dyDescent="0.25">
      <c r="A595" s="7"/>
      <c r="B595" s="8"/>
      <c r="C595" s="9"/>
      <c r="D595" s="9"/>
      <c r="E595" s="9"/>
      <c r="F595" s="10"/>
      <c r="G595" s="10"/>
      <c r="H595" s="10"/>
      <c r="I595" s="10"/>
      <c r="J595" s="11"/>
    </row>
    <row r="596" spans="1:10" ht="24.95" customHeight="1" x14ac:dyDescent="0.25">
      <c r="A596" s="7"/>
      <c r="B596" s="8"/>
      <c r="C596" s="9"/>
      <c r="D596" s="9"/>
      <c r="E596" s="9"/>
      <c r="F596" s="10"/>
      <c r="G596" s="10"/>
      <c r="H596" s="10"/>
      <c r="I596" s="10"/>
      <c r="J596" s="11"/>
    </row>
    <row r="597" spans="1:10" ht="24.95" customHeight="1" x14ac:dyDescent="0.25">
      <c r="A597" s="7"/>
      <c r="B597" s="55"/>
      <c r="C597" s="9"/>
      <c r="D597" s="9"/>
      <c r="E597" s="9"/>
      <c r="F597" s="10"/>
      <c r="G597" s="10"/>
      <c r="H597" s="10"/>
      <c r="I597" s="10"/>
      <c r="J597" s="11"/>
    </row>
    <row r="598" spans="1:10" ht="24.95" customHeight="1" x14ac:dyDescent="0.25">
      <c r="A598" s="7"/>
      <c r="B598" s="8"/>
      <c r="C598" s="9"/>
      <c r="D598" s="9"/>
      <c r="E598" s="9"/>
      <c r="F598" s="10"/>
      <c r="G598" s="10"/>
      <c r="H598" s="10"/>
      <c r="I598" s="10"/>
      <c r="J598" s="11"/>
    </row>
    <row r="599" spans="1:10" ht="24.95" customHeight="1" x14ac:dyDescent="0.25">
      <c r="A599" s="7"/>
      <c r="B599" s="8"/>
      <c r="C599" s="9"/>
      <c r="D599" s="9"/>
      <c r="E599" s="9"/>
      <c r="F599" s="10"/>
      <c r="G599" s="10"/>
      <c r="H599" s="10"/>
      <c r="I599" s="10"/>
      <c r="J599" s="11"/>
    </row>
    <row r="600" spans="1:10" ht="24.95" customHeight="1" x14ac:dyDescent="0.25">
      <c r="A600" s="7"/>
      <c r="B600" s="8"/>
      <c r="C600" s="9"/>
      <c r="D600" s="9"/>
      <c r="E600" s="9"/>
      <c r="F600" s="10"/>
      <c r="G600" s="10"/>
      <c r="H600" s="10"/>
      <c r="I600" s="10"/>
      <c r="J600" s="11"/>
    </row>
    <row r="601" spans="1:10" ht="24.95" customHeight="1" x14ac:dyDescent="0.25">
      <c r="A601" s="7"/>
      <c r="B601" s="8"/>
      <c r="C601" s="9"/>
      <c r="D601" s="9"/>
      <c r="E601" s="9"/>
      <c r="F601" s="10"/>
      <c r="G601" s="10"/>
      <c r="H601" s="10"/>
      <c r="I601" s="10"/>
      <c r="J601" s="11"/>
    </row>
    <row r="602" spans="1:10" ht="24.95" customHeight="1" x14ac:dyDescent="0.25">
      <c r="A602" s="7"/>
      <c r="B602" s="8"/>
      <c r="C602" s="9"/>
      <c r="D602" s="9"/>
      <c r="E602" s="9"/>
      <c r="F602" s="10"/>
      <c r="G602" s="10"/>
      <c r="H602" s="10"/>
      <c r="I602" s="10"/>
      <c r="J602" s="11"/>
    </row>
    <row r="603" spans="1:10" ht="24.95" customHeight="1" x14ac:dyDescent="0.25">
      <c r="A603" s="12"/>
      <c r="B603" s="8"/>
      <c r="C603" s="12"/>
      <c r="D603" s="12"/>
      <c r="E603" s="12"/>
      <c r="F603" s="12"/>
      <c r="G603" s="12"/>
      <c r="H603" s="12"/>
      <c r="I603" s="54"/>
      <c r="J603" s="7"/>
    </row>
    <row r="604" spans="1:10" ht="24.95" customHeight="1" x14ac:dyDescent="0.25">
      <c r="A604" s="7"/>
      <c r="B604" s="8"/>
      <c r="C604" s="9"/>
      <c r="D604" s="9"/>
      <c r="E604" s="9"/>
      <c r="F604" s="10"/>
      <c r="G604" s="10"/>
      <c r="H604" s="10"/>
      <c r="I604" s="10"/>
      <c r="J604" s="11"/>
    </row>
    <row r="605" spans="1:10" ht="24.95" customHeight="1" x14ac:dyDescent="0.25">
      <c r="A605" s="7"/>
      <c r="B605" s="55"/>
      <c r="C605" s="9"/>
      <c r="D605" s="9"/>
      <c r="E605" s="9"/>
      <c r="F605" s="10"/>
      <c r="G605" s="10"/>
      <c r="H605" s="10"/>
      <c r="I605" s="10"/>
      <c r="J605" s="11"/>
    </row>
    <row r="606" spans="1:10" ht="24.95" customHeight="1" x14ac:dyDescent="0.25">
      <c r="A606" s="7"/>
      <c r="B606" s="8"/>
      <c r="C606" s="9"/>
      <c r="D606" s="9"/>
      <c r="E606" s="9"/>
      <c r="F606" s="10"/>
      <c r="G606" s="10"/>
      <c r="H606" s="10"/>
      <c r="I606" s="10"/>
      <c r="J606" s="11"/>
    </row>
    <row r="607" spans="1:10" ht="24.95" customHeight="1" x14ac:dyDescent="0.25">
      <c r="A607" s="7"/>
      <c r="B607" s="8"/>
      <c r="C607" s="9"/>
      <c r="D607" s="9"/>
      <c r="E607" s="9"/>
      <c r="F607" s="10"/>
      <c r="G607" s="10"/>
      <c r="H607" s="10"/>
      <c r="I607" s="10"/>
      <c r="J607" s="11"/>
    </row>
    <row r="608" spans="1:10" ht="24.95" customHeight="1" x14ac:dyDescent="0.25">
      <c r="A608" s="7"/>
      <c r="B608" s="8"/>
      <c r="C608" s="9"/>
      <c r="D608" s="9"/>
      <c r="E608" s="9"/>
      <c r="F608" s="10"/>
      <c r="G608" s="10"/>
      <c r="H608" s="10"/>
      <c r="I608" s="10"/>
      <c r="J608" s="11"/>
    </row>
    <row r="609" spans="1:10" ht="24.95" customHeight="1" x14ac:dyDescent="0.25">
      <c r="A609" s="7"/>
      <c r="B609" s="8"/>
      <c r="C609" s="9"/>
      <c r="D609" s="9"/>
      <c r="E609" s="9"/>
      <c r="F609" s="10"/>
      <c r="G609" s="10"/>
      <c r="H609" s="10"/>
      <c r="I609" s="10"/>
      <c r="J609" s="11"/>
    </row>
    <row r="610" spans="1:10" ht="24.95" customHeight="1" x14ac:dyDescent="0.25">
      <c r="A610" s="7"/>
      <c r="B610" s="8"/>
      <c r="C610" s="9"/>
      <c r="D610" s="9"/>
      <c r="E610" s="9"/>
      <c r="F610" s="10"/>
      <c r="G610" s="10"/>
      <c r="H610" s="10"/>
      <c r="I610" s="10"/>
      <c r="J610" s="11"/>
    </row>
    <row r="611" spans="1:10" ht="24.95" customHeight="1" x14ac:dyDescent="0.25">
      <c r="A611" s="7"/>
      <c r="B611" s="8"/>
      <c r="C611" s="9"/>
      <c r="D611" s="9"/>
      <c r="E611" s="9"/>
      <c r="F611" s="10"/>
      <c r="G611" s="10"/>
      <c r="H611" s="10"/>
      <c r="I611" s="10"/>
      <c r="J611" s="11"/>
    </row>
    <row r="612" spans="1:10" ht="24.95" customHeight="1" x14ac:dyDescent="0.25">
      <c r="A612" s="7"/>
      <c r="B612" s="8"/>
      <c r="C612" s="9"/>
      <c r="D612" s="9"/>
      <c r="E612" s="9"/>
      <c r="F612" s="10"/>
      <c r="G612" s="10"/>
      <c r="H612" s="10"/>
      <c r="I612" s="10"/>
      <c r="J612" s="11"/>
    </row>
    <row r="613" spans="1:10" ht="24.95" customHeight="1" x14ac:dyDescent="0.25">
      <c r="A613" s="7"/>
      <c r="B613" s="8"/>
      <c r="C613" s="9"/>
      <c r="D613" s="9"/>
      <c r="E613" s="9"/>
      <c r="F613" s="10"/>
      <c r="G613" s="10"/>
      <c r="H613" s="10"/>
      <c r="I613" s="10"/>
      <c r="J613" s="11"/>
    </row>
    <row r="614" spans="1:10" ht="24.95" customHeight="1" x14ac:dyDescent="0.25">
      <c r="A614" s="7"/>
      <c r="B614" s="8"/>
      <c r="C614" s="9"/>
      <c r="D614" s="9"/>
      <c r="E614" s="9"/>
      <c r="F614" s="10"/>
      <c r="G614" s="10"/>
      <c r="H614" s="10"/>
      <c r="I614" s="10"/>
      <c r="J614" s="11"/>
    </row>
    <row r="615" spans="1:10" ht="24.95" customHeight="1" x14ac:dyDescent="0.25">
      <c r="A615" s="7"/>
      <c r="B615" s="8"/>
      <c r="C615" s="9"/>
      <c r="D615" s="9"/>
      <c r="E615" s="9"/>
      <c r="F615" s="10"/>
      <c r="G615" s="10"/>
      <c r="H615" s="10"/>
      <c r="I615" s="10"/>
      <c r="J615" s="11"/>
    </row>
    <row r="616" spans="1:10" ht="24.95" customHeight="1" x14ac:dyDescent="0.25">
      <c r="A616" s="7"/>
      <c r="B616" s="8"/>
      <c r="C616" s="9"/>
      <c r="D616" s="9"/>
      <c r="E616" s="9"/>
      <c r="F616" s="10"/>
      <c r="G616" s="10"/>
      <c r="H616" s="10"/>
      <c r="I616" s="10"/>
      <c r="J616" s="11"/>
    </row>
    <row r="617" spans="1:10" ht="24.95" customHeight="1" x14ac:dyDescent="0.25">
      <c r="A617" s="7"/>
      <c r="B617" s="8"/>
      <c r="C617" s="9"/>
      <c r="D617" s="9"/>
      <c r="E617" s="9"/>
      <c r="F617" s="10"/>
      <c r="G617" s="10"/>
      <c r="H617" s="10"/>
      <c r="I617" s="10"/>
      <c r="J617" s="11"/>
    </row>
    <row r="618" spans="1:10" ht="24.95" customHeight="1" x14ac:dyDescent="0.25">
      <c r="A618" s="12"/>
      <c r="B618" s="8"/>
      <c r="C618" s="12"/>
      <c r="D618" s="12"/>
      <c r="E618" s="12"/>
      <c r="F618" s="12"/>
      <c r="G618" s="12"/>
      <c r="H618" s="12"/>
      <c r="I618" s="54"/>
      <c r="J618" s="7"/>
    </row>
    <row r="619" spans="1:10" ht="24.95" customHeight="1" x14ac:dyDescent="0.25">
      <c r="A619" s="7"/>
      <c r="B619" s="8"/>
      <c r="C619" s="9"/>
      <c r="D619" s="9"/>
      <c r="E619" s="9"/>
      <c r="F619" s="10"/>
      <c r="G619" s="10"/>
      <c r="H619" s="10"/>
      <c r="I619" s="10"/>
      <c r="J619" s="11"/>
    </row>
    <row r="620" spans="1:10" ht="24.95" customHeight="1" x14ac:dyDescent="0.25">
      <c r="A620" s="7"/>
      <c r="B620" s="55"/>
      <c r="C620" s="9"/>
      <c r="D620" s="9"/>
      <c r="E620" s="9"/>
      <c r="F620" s="10"/>
      <c r="G620" s="10"/>
      <c r="H620" s="10"/>
      <c r="I620" s="10"/>
      <c r="J620" s="11"/>
    </row>
    <row r="621" spans="1:10" ht="24.95" customHeight="1" x14ac:dyDescent="0.25">
      <c r="A621" s="7"/>
      <c r="B621" s="8"/>
      <c r="C621" s="9"/>
      <c r="D621" s="9"/>
      <c r="E621" s="9"/>
      <c r="F621" s="10"/>
      <c r="G621" s="10"/>
      <c r="H621" s="10"/>
      <c r="I621" s="10"/>
      <c r="J621" s="11"/>
    </row>
    <row r="622" spans="1:10" ht="24.95" customHeight="1" x14ac:dyDescent="0.25">
      <c r="A622" s="7"/>
      <c r="B622" s="8"/>
      <c r="C622" s="9"/>
      <c r="D622" s="9"/>
      <c r="E622" s="9"/>
      <c r="F622" s="10"/>
      <c r="G622" s="10"/>
      <c r="H622" s="10"/>
      <c r="I622" s="10"/>
      <c r="J622" s="11"/>
    </row>
    <row r="623" spans="1:10" ht="24.95" customHeight="1" x14ac:dyDescent="0.25">
      <c r="A623" s="7"/>
      <c r="B623" s="8"/>
      <c r="C623" s="9"/>
      <c r="D623" s="9"/>
      <c r="E623" s="9"/>
      <c r="F623" s="10"/>
      <c r="G623" s="10"/>
      <c r="H623" s="10"/>
      <c r="I623" s="10"/>
      <c r="J623" s="11"/>
    </row>
    <row r="624" spans="1:10" ht="24.95" customHeight="1" x14ac:dyDescent="0.25">
      <c r="A624" s="7"/>
      <c r="B624" s="8"/>
      <c r="C624" s="9"/>
      <c r="D624" s="9"/>
      <c r="E624" s="9"/>
      <c r="F624" s="10"/>
      <c r="G624" s="10"/>
      <c r="H624" s="10"/>
      <c r="I624" s="10"/>
      <c r="J624" s="11"/>
    </row>
    <row r="625" spans="1:10" ht="24.95" customHeight="1" x14ac:dyDescent="0.25">
      <c r="A625" s="7"/>
      <c r="B625" s="8"/>
      <c r="C625" s="9"/>
      <c r="D625" s="9"/>
      <c r="E625" s="9"/>
      <c r="F625" s="10"/>
      <c r="G625" s="10"/>
      <c r="H625" s="10"/>
      <c r="I625" s="10"/>
      <c r="J625" s="11"/>
    </row>
    <row r="626" spans="1:10" ht="24.95" customHeight="1" x14ac:dyDescent="0.25">
      <c r="A626" s="7"/>
      <c r="B626" s="8"/>
      <c r="C626" s="9"/>
      <c r="D626" s="9"/>
      <c r="E626" s="9"/>
      <c r="F626" s="10"/>
      <c r="G626" s="10"/>
      <c r="H626" s="10"/>
      <c r="I626" s="10"/>
      <c r="J626" s="11"/>
    </row>
    <row r="627" spans="1:10" ht="24.95" customHeight="1" x14ac:dyDescent="0.25">
      <c r="A627" s="7"/>
      <c r="B627" s="8"/>
      <c r="C627" s="9"/>
      <c r="D627" s="9"/>
      <c r="E627" s="9"/>
      <c r="F627" s="10"/>
      <c r="G627" s="10"/>
      <c r="H627" s="10"/>
      <c r="I627" s="10"/>
      <c r="J627" s="11"/>
    </row>
    <row r="628" spans="1:10" ht="24.95" customHeight="1" x14ac:dyDescent="0.25">
      <c r="A628" s="7"/>
      <c r="B628" s="8"/>
      <c r="C628" s="9"/>
      <c r="D628" s="9"/>
      <c r="E628" s="9"/>
      <c r="F628" s="10"/>
      <c r="G628" s="10"/>
      <c r="H628" s="10"/>
      <c r="I628" s="10"/>
      <c r="J628" s="11"/>
    </row>
    <row r="629" spans="1:10" ht="24.95" customHeight="1" x14ac:dyDescent="0.25">
      <c r="A629" s="7"/>
      <c r="B629" s="8"/>
      <c r="C629" s="9"/>
      <c r="D629" s="9"/>
      <c r="E629" s="9"/>
      <c r="F629" s="10"/>
      <c r="G629" s="10"/>
      <c r="H629" s="10"/>
      <c r="I629" s="10"/>
      <c r="J629" s="11"/>
    </row>
    <row r="630" spans="1:10" ht="24.95" customHeight="1" x14ac:dyDescent="0.25">
      <c r="A630" s="12"/>
      <c r="B630" s="8"/>
      <c r="C630" s="12"/>
      <c r="D630" s="12"/>
      <c r="E630" s="12"/>
      <c r="F630" s="12"/>
      <c r="G630" s="12"/>
      <c r="H630" s="12"/>
      <c r="I630" s="54"/>
      <c r="J630" s="7"/>
    </row>
    <row r="631" spans="1:10" ht="24.95" customHeight="1" x14ac:dyDescent="0.25">
      <c r="A631" s="7"/>
      <c r="B631" s="8"/>
      <c r="C631" s="9"/>
      <c r="D631" s="9"/>
      <c r="E631" s="9"/>
      <c r="F631" s="10"/>
      <c r="G631" s="10"/>
      <c r="H631" s="10"/>
      <c r="I631" s="10"/>
      <c r="J631" s="11"/>
    </row>
    <row r="632" spans="1:10" ht="24.95" customHeight="1" x14ac:dyDescent="0.25">
      <c r="A632" s="59"/>
      <c r="B632" s="82"/>
      <c r="C632" s="27"/>
      <c r="D632" s="27"/>
      <c r="E632" s="27"/>
      <c r="F632" s="27"/>
      <c r="G632" s="27"/>
      <c r="H632" s="27"/>
      <c r="I632" s="83"/>
      <c r="J632" s="62"/>
    </row>
    <row r="633" spans="1:10" ht="24.95" customHeight="1" x14ac:dyDescent="0.25">
      <c r="A633" s="59"/>
      <c r="B633" s="82"/>
      <c r="C633" s="27"/>
      <c r="D633" s="27"/>
      <c r="E633" s="27"/>
      <c r="F633" s="27"/>
      <c r="G633" s="27"/>
      <c r="H633" s="27"/>
      <c r="I633" s="83"/>
      <c r="J633" s="62"/>
    </row>
    <row r="634" spans="1:10" ht="24.95" customHeight="1" x14ac:dyDescent="0.25">
      <c r="A634" s="59"/>
      <c r="B634" s="82"/>
      <c r="C634" s="27"/>
      <c r="D634" s="27"/>
      <c r="E634" s="27"/>
      <c r="F634" s="27"/>
      <c r="G634" s="27"/>
      <c r="H634" s="27"/>
      <c r="I634" s="83"/>
      <c r="J634" s="62"/>
    </row>
    <row r="635" spans="1:10" ht="24.95" customHeight="1" x14ac:dyDescent="0.25">
      <c r="A635" s="59"/>
      <c r="B635" s="82"/>
      <c r="C635" s="27"/>
      <c r="D635" s="27"/>
      <c r="E635" s="27"/>
      <c r="F635" s="27"/>
      <c r="G635" s="27"/>
      <c r="H635" s="27"/>
      <c r="I635" s="83"/>
      <c r="J635" s="62"/>
    </row>
    <row r="636" spans="1:10" ht="24.95" customHeight="1" x14ac:dyDescent="0.25">
      <c r="A636" s="59"/>
      <c r="B636" s="82"/>
      <c r="C636" s="27"/>
      <c r="D636" s="27"/>
      <c r="E636" s="27"/>
      <c r="F636" s="27"/>
      <c r="G636" s="27"/>
      <c r="H636" s="27"/>
      <c r="I636" s="83"/>
      <c r="J636" s="62"/>
    </row>
    <row r="637" spans="1:10" ht="24.95" customHeight="1" x14ac:dyDescent="0.25">
      <c r="A637" s="59"/>
      <c r="B637" s="82"/>
      <c r="C637" s="27"/>
      <c r="D637" s="27"/>
      <c r="E637" s="27"/>
      <c r="F637" s="27"/>
      <c r="G637" s="27"/>
      <c r="H637" s="27"/>
      <c r="I637" s="83"/>
      <c r="J637" s="62"/>
    </row>
    <row r="638" spans="1:10" ht="24.95" customHeight="1" x14ac:dyDescent="0.25">
      <c r="A638" s="59"/>
      <c r="B638" s="82"/>
      <c r="C638" s="27"/>
      <c r="D638" s="27"/>
      <c r="E638" s="27"/>
      <c r="F638" s="27"/>
      <c r="G638" s="27"/>
      <c r="H638" s="27"/>
      <c r="I638" s="83"/>
      <c r="J638" s="62"/>
    </row>
    <row r="639" spans="1:10" ht="24.95" customHeight="1" x14ac:dyDescent="0.25">
      <c r="A639" s="59"/>
      <c r="B639" s="82"/>
      <c r="C639" s="27"/>
      <c r="D639" s="27"/>
      <c r="E639" s="27"/>
      <c r="F639" s="27"/>
      <c r="G639" s="27"/>
      <c r="H639" s="27"/>
      <c r="I639" s="83"/>
      <c r="J639" s="62"/>
    </row>
    <row r="640" spans="1:10" ht="24.95" customHeight="1" x14ac:dyDescent="0.25">
      <c r="A640" s="59"/>
      <c r="B640" s="82"/>
      <c r="C640" s="27"/>
      <c r="D640" s="27"/>
      <c r="E640" s="27"/>
      <c r="F640" s="27"/>
      <c r="G640" s="27"/>
      <c r="H640" s="27"/>
      <c r="I640" s="83"/>
      <c r="J640" s="62"/>
    </row>
    <row r="641" spans="1:10" ht="24.95" customHeight="1" x14ac:dyDescent="0.25">
      <c r="A641" s="59"/>
      <c r="B641" s="82"/>
      <c r="C641" s="27"/>
      <c r="D641" s="27"/>
      <c r="E641" s="27"/>
      <c r="F641" s="27"/>
      <c r="G641" s="27"/>
      <c r="H641" s="27"/>
      <c r="I641" s="83"/>
      <c r="J641" s="62"/>
    </row>
    <row r="642" spans="1:10" ht="24.95" customHeight="1" x14ac:dyDescent="0.25">
      <c r="A642" s="59"/>
      <c r="B642" s="82"/>
      <c r="C642" s="27"/>
      <c r="D642" s="27"/>
      <c r="E642" s="27"/>
      <c r="F642" s="27"/>
      <c r="G642" s="27"/>
      <c r="H642" s="27"/>
      <c r="I642" s="83"/>
      <c r="J642" s="62"/>
    </row>
    <row r="643" spans="1:10" ht="24.95" customHeight="1" x14ac:dyDescent="0.25">
      <c r="A643" s="59"/>
      <c r="B643" s="82"/>
      <c r="C643" s="27"/>
      <c r="D643" s="27"/>
      <c r="E643" s="27"/>
      <c r="F643" s="27"/>
      <c r="G643" s="27"/>
      <c r="H643" s="27"/>
      <c r="I643" s="83"/>
      <c r="J643" s="62"/>
    </row>
    <row r="644" spans="1:10" ht="24.95" customHeight="1" x14ac:dyDescent="0.25">
      <c r="A644" s="59"/>
      <c r="B644" s="82"/>
      <c r="C644" s="27"/>
      <c r="D644" s="27"/>
      <c r="E644" s="27"/>
      <c r="F644" s="27"/>
      <c r="G644" s="27"/>
      <c r="H644" s="27"/>
      <c r="I644" s="83"/>
      <c r="J644" s="62"/>
    </row>
    <row r="645" spans="1:10" ht="24.95" customHeight="1" x14ac:dyDescent="0.25">
      <c r="A645" s="59"/>
      <c r="B645" s="82"/>
      <c r="C645" s="27"/>
      <c r="D645" s="27"/>
      <c r="E645" s="27"/>
      <c r="F645" s="27"/>
      <c r="G645" s="27"/>
      <c r="H645" s="27"/>
      <c r="I645" s="83"/>
      <c r="J645" s="62"/>
    </row>
    <row r="646" spans="1:10" ht="24.95" customHeight="1" x14ac:dyDescent="0.25">
      <c r="A646" s="59"/>
      <c r="B646" s="82"/>
      <c r="C646" s="27"/>
      <c r="D646" s="27"/>
      <c r="E646" s="27"/>
      <c r="F646" s="27"/>
      <c r="G646" s="27"/>
      <c r="H646" s="27"/>
      <c r="I646" s="83"/>
      <c r="J646" s="62"/>
    </row>
    <row r="647" spans="1:10" ht="24.95" customHeight="1" x14ac:dyDescent="0.25">
      <c r="A647" s="59"/>
      <c r="B647" s="82"/>
      <c r="C647" s="27"/>
      <c r="D647" s="27"/>
      <c r="E647" s="27"/>
      <c r="F647" s="27"/>
      <c r="G647" s="27"/>
      <c r="H647" s="27"/>
      <c r="I647" s="83"/>
      <c r="J647" s="62"/>
    </row>
    <row r="648" spans="1:10" ht="24.95" customHeight="1" x14ac:dyDescent="0.25">
      <c r="A648" s="59"/>
      <c r="B648" s="82"/>
      <c r="C648" s="27"/>
      <c r="D648" s="27"/>
      <c r="E648" s="27"/>
      <c r="F648" s="27"/>
      <c r="G648" s="27"/>
      <c r="H648" s="27"/>
      <c r="I648" s="83"/>
      <c r="J648" s="62"/>
    </row>
    <row r="649" spans="1:10" ht="24.95" customHeight="1" x14ac:dyDescent="0.25">
      <c r="A649" s="59"/>
      <c r="B649" s="82"/>
      <c r="C649" s="27"/>
      <c r="D649" s="27"/>
      <c r="E649" s="27"/>
      <c r="F649" s="27"/>
      <c r="G649" s="27"/>
      <c r="H649" s="27"/>
      <c r="I649" s="83"/>
      <c r="J649" s="62"/>
    </row>
    <row r="650" spans="1:10" ht="24.95" customHeight="1" x14ac:dyDescent="0.25">
      <c r="A650" s="59"/>
      <c r="B650" s="82"/>
      <c r="C650" s="27"/>
      <c r="D650" s="27"/>
      <c r="E650" s="27"/>
      <c r="F650" s="27"/>
      <c r="G650" s="27"/>
      <c r="H650" s="27"/>
      <c r="I650" s="83"/>
      <c r="J650" s="62"/>
    </row>
    <row r="651" spans="1:10" ht="24.95" customHeight="1" x14ac:dyDescent="0.25">
      <c r="A651" s="59"/>
      <c r="B651" s="82"/>
      <c r="C651" s="27"/>
      <c r="D651" s="27"/>
      <c r="E651" s="27"/>
      <c r="F651" s="27"/>
      <c r="G651" s="27"/>
      <c r="H651" s="27"/>
      <c r="I651" s="83"/>
      <c r="J651" s="62"/>
    </row>
    <row r="652" spans="1:10" ht="24.95" customHeight="1" x14ac:dyDescent="0.25">
      <c r="A652" s="59"/>
      <c r="B652" s="82"/>
      <c r="C652" s="27"/>
      <c r="D652" s="27"/>
      <c r="E652" s="27"/>
      <c r="F652" s="27"/>
      <c r="G652" s="27"/>
      <c r="H652" s="27"/>
      <c r="I652" s="83"/>
      <c r="J652" s="62"/>
    </row>
    <row r="653" spans="1:10" ht="24.95" customHeight="1" x14ac:dyDescent="0.25">
      <c r="A653" s="59"/>
      <c r="B653" s="82"/>
      <c r="C653" s="27"/>
      <c r="D653" s="27"/>
      <c r="E653" s="27"/>
      <c r="F653" s="27"/>
      <c r="G653" s="27"/>
      <c r="H653" s="27"/>
      <c r="I653" s="83"/>
      <c r="J653" s="62"/>
    </row>
    <row r="654" spans="1:10" ht="24.95" customHeight="1" x14ac:dyDescent="0.25">
      <c r="A654" s="59"/>
      <c r="B654" s="82"/>
      <c r="C654" s="27"/>
      <c r="D654" s="27"/>
      <c r="E654" s="27"/>
      <c r="F654" s="27"/>
      <c r="G654" s="27"/>
      <c r="H654" s="27"/>
      <c r="I654" s="83"/>
      <c r="J654" s="62"/>
    </row>
    <row r="655" spans="1:10" ht="24.95" customHeight="1" x14ac:dyDescent="0.25">
      <c r="A655" s="59"/>
      <c r="B655" s="82"/>
      <c r="C655" s="27"/>
      <c r="D655" s="27"/>
      <c r="E655" s="27"/>
      <c r="F655" s="27"/>
      <c r="G655" s="27"/>
      <c r="H655" s="27"/>
      <c r="I655" s="83"/>
      <c r="J655" s="62"/>
    </row>
    <row r="656" spans="1:10" ht="24.95" customHeight="1" x14ac:dyDescent="0.25">
      <c r="A656" s="59"/>
      <c r="B656" s="82"/>
      <c r="C656" s="27"/>
      <c r="D656" s="27"/>
      <c r="E656" s="27"/>
      <c r="F656" s="27"/>
      <c r="G656" s="27"/>
      <c r="H656" s="27"/>
      <c r="I656" s="83"/>
      <c r="J656" s="62"/>
    </row>
    <row r="657" spans="1:10" ht="24.95" customHeight="1" x14ac:dyDescent="0.25">
      <c r="A657" s="59"/>
      <c r="B657" s="82"/>
      <c r="C657" s="27"/>
      <c r="D657" s="27"/>
      <c r="E657" s="27"/>
      <c r="F657" s="27"/>
      <c r="G657" s="27"/>
      <c r="H657" s="27"/>
      <c r="I657" s="83"/>
      <c r="J657" s="62"/>
    </row>
    <row r="658" spans="1:10" ht="24.95" customHeight="1" x14ac:dyDescent="0.25">
      <c r="A658" s="59"/>
      <c r="B658" s="82"/>
      <c r="C658" s="27"/>
      <c r="D658" s="27"/>
      <c r="E658" s="27"/>
      <c r="F658" s="27"/>
      <c r="G658" s="27"/>
      <c r="H658" s="27"/>
      <c r="I658" s="83"/>
      <c r="J658" s="62"/>
    </row>
    <row r="659" spans="1:10" ht="24.95" customHeight="1" x14ac:dyDescent="0.25">
      <c r="A659" s="59"/>
      <c r="B659" s="82"/>
      <c r="C659" s="27"/>
      <c r="D659" s="27"/>
      <c r="E659" s="27"/>
      <c r="F659" s="27"/>
      <c r="G659" s="27"/>
      <c r="H659" s="27"/>
      <c r="I659" s="83"/>
      <c r="J659" s="62"/>
    </row>
    <row r="660" spans="1:10" ht="24.95" customHeight="1" x14ac:dyDescent="0.25">
      <c r="A660" s="59"/>
      <c r="B660" s="82"/>
      <c r="C660" s="27"/>
      <c r="D660" s="27"/>
      <c r="E660" s="27"/>
      <c r="F660" s="27"/>
      <c r="G660" s="27"/>
      <c r="H660" s="27"/>
      <c r="I660" s="83"/>
      <c r="J660" s="62"/>
    </row>
    <row r="661" spans="1:10" ht="24.95" customHeight="1" x14ac:dyDescent="0.25">
      <c r="A661" s="59"/>
      <c r="B661" s="82"/>
      <c r="C661" s="27"/>
      <c r="D661" s="27"/>
      <c r="E661" s="27"/>
      <c r="F661" s="27"/>
      <c r="G661" s="27"/>
      <c r="H661" s="27"/>
      <c r="I661" s="83"/>
      <c r="J661" s="62"/>
    </row>
    <row r="662" spans="1:10" ht="24.95" customHeight="1" x14ac:dyDescent="0.25">
      <c r="A662" s="59"/>
      <c r="B662" s="82"/>
      <c r="C662" s="27"/>
      <c r="D662" s="27"/>
      <c r="E662" s="27"/>
      <c r="F662" s="27"/>
      <c r="G662" s="27"/>
      <c r="H662" s="27"/>
      <c r="I662" s="83"/>
      <c r="J662" s="62"/>
    </row>
    <row r="663" spans="1:10" ht="24.95" customHeight="1" x14ac:dyDescent="0.25">
      <c r="A663" s="59"/>
      <c r="B663" s="82"/>
      <c r="C663" s="27"/>
      <c r="D663" s="27"/>
      <c r="E663" s="27"/>
      <c r="F663" s="27"/>
      <c r="G663" s="27"/>
      <c r="H663" s="27"/>
      <c r="I663" s="83"/>
      <c r="J663" s="62"/>
    </row>
    <row r="664" spans="1:10" ht="28.5" customHeight="1" x14ac:dyDescent="0.25">
      <c r="B664" s="213"/>
      <c r="C664" s="214"/>
      <c r="D664" s="214"/>
      <c r="E664" s="214"/>
      <c r="F664" s="214"/>
      <c r="G664" s="214"/>
      <c r="H664" s="214"/>
      <c r="I664" s="214"/>
      <c r="J664" s="214"/>
    </row>
    <row r="665" spans="1:10" ht="24.95" customHeight="1" x14ac:dyDescent="0.25">
      <c r="A665" s="7"/>
      <c r="B665" s="8"/>
      <c r="C665" s="9"/>
      <c r="D665" s="9"/>
      <c r="E665" s="9"/>
      <c r="F665" s="10"/>
      <c r="G665" s="10"/>
      <c r="H665" s="10"/>
      <c r="I665" s="10"/>
      <c r="J665" s="11"/>
    </row>
    <row r="666" spans="1:10" ht="24.95" customHeight="1" x14ac:dyDescent="0.25">
      <c r="A666" s="7"/>
      <c r="B666" s="8"/>
      <c r="C666" s="9"/>
      <c r="D666" s="9"/>
      <c r="E666" s="9"/>
      <c r="F666" s="10"/>
      <c r="G666" s="10"/>
      <c r="H666" s="10"/>
      <c r="I666" s="10"/>
      <c r="J666" s="11"/>
    </row>
    <row r="667" spans="1:10" ht="24.95" customHeight="1" x14ac:dyDescent="0.25">
      <c r="A667" s="7"/>
      <c r="B667" s="8"/>
      <c r="C667" s="9"/>
      <c r="D667" s="9"/>
      <c r="E667" s="9"/>
      <c r="F667" s="10"/>
      <c r="G667" s="10"/>
      <c r="H667" s="10"/>
      <c r="I667" s="10"/>
      <c r="J667" s="11"/>
    </row>
    <row r="668" spans="1:10" ht="24.95" customHeight="1" x14ac:dyDescent="0.25">
      <c r="A668" s="7"/>
      <c r="B668" s="8"/>
      <c r="C668" s="9"/>
      <c r="D668" s="9"/>
      <c r="E668" s="9"/>
      <c r="F668" s="10"/>
      <c r="G668" s="10"/>
      <c r="H668" s="10"/>
      <c r="I668" s="10"/>
      <c r="J668" s="11"/>
    </row>
    <row r="669" spans="1:10" ht="24.95" customHeight="1" x14ac:dyDescent="0.25">
      <c r="A669" s="7"/>
      <c r="B669" s="8"/>
      <c r="C669" s="9"/>
      <c r="D669" s="9"/>
      <c r="E669" s="9"/>
      <c r="F669" s="10"/>
      <c r="G669" s="10"/>
      <c r="H669" s="10"/>
      <c r="I669" s="10"/>
      <c r="J669" s="11"/>
    </row>
    <row r="670" spans="1:10" ht="24.95" customHeight="1" x14ac:dyDescent="0.25">
      <c r="A670" s="12"/>
      <c r="B670" s="8"/>
      <c r="C670" s="12"/>
      <c r="D670" s="12"/>
      <c r="E670" s="12"/>
      <c r="F670" s="12"/>
      <c r="G670" s="12"/>
      <c r="H670" s="12"/>
      <c r="I670" s="54"/>
      <c r="J670" s="7"/>
    </row>
    <row r="671" spans="1:10" ht="24.95" customHeight="1" x14ac:dyDescent="0.25">
      <c r="A671" s="12"/>
      <c r="B671" s="8"/>
      <c r="C671" s="12"/>
      <c r="D671" s="12"/>
      <c r="E671" s="12"/>
      <c r="F671" s="12"/>
      <c r="G671" s="12"/>
      <c r="H671" s="12"/>
      <c r="I671" s="13"/>
      <c r="J671" s="7"/>
    </row>
    <row r="673" spans="1:10" ht="28.5" customHeight="1" x14ac:dyDescent="0.25">
      <c r="B673" s="213"/>
      <c r="C673" s="214"/>
      <c r="D673" s="214"/>
      <c r="E673" s="214"/>
      <c r="F673" s="214"/>
      <c r="G673" s="214"/>
      <c r="H673" s="214"/>
      <c r="I673" s="214"/>
      <c r="J673" s="214"/>
    </row>
    <row r="674" spans="1:10" ht="24.95" customHeight="1" x14ac:dyDescent="0.25">
      <c r="A674" s="7"/>
      <c r="B674" s="8"/>
      <c r="C674" s="9"/>
      <c r="D674" s="9"/>
      <c r="E674" s="9"/>
      <c r="F674" s="10"/>
      <c r="G674" s="10"/>
      <c r="H674" s="10"/>
      <c r="I674" s="10"/>
      <c r="J674" s="11"/>
    </row>
    <row r="675" spans="1:10" ht="24.95" customHeight="1" x14ac:dyDescent="0.25">
      <c r="A675" s="7"/>
      <c r="B675" s="8"/>
      <c r="C675" s="9"/>
      <c r="D675" s="9"/>
      <c r="E675" s="9"/>
      <c r="F675" s="10"/>
      <c r="G675" s="10"/>
      <c r="H675" s="10"/>
      <c r="I675" s="10"/>
      <c r="J675" s="11"/>
    </row>
    <row r="676" spans="1:10" ht="24.95" customHeight="1" x14ac:dyDescent="0.25">
      <c r="A676" s="12"/>
      <c r="B676" s="8"/>
      <c r="C676" s="12"/>
      <c r="D676" s="12"/>
      <c r="E676" s="12"/>
      <c r="F676" s="12"/>
      <c r="G676" s="12"/>
      <c r="H676" s="12"/>
      <c r="I676" s="54"/>
      <c r="J676" s="7"/>
    </row>
    <row r="677" spans="1:10" ht="28.5" customHeight="1" x14ac:dyDescent="0.25">
      <c r="B677" s="205"/>
      <c r="C677" s="206"/>
      <c r="D677" s="206"/>
      <c r="E677" s="206"/>
      <c r="F677" s="206"/>
      <c r="G677" s="206"/>
      <c r="H677" s="206"/>
      <c r="I677" s="206"/>
      <c r="J677" s="206"/>
    </row>
    <row r="678" spans="1:10" ht="28.5" customHeight="1" x14ac:dyDescent="0.25">
      <c r="B678" s="213"/>
      <c r="C678" s="214"/>
      <c r="D678" s="214"/>
      <c r="E678" s="214"/>
      <c r="F678" s="214"/>
      <c r="G678" s="214"/>
      <c r="H678" s="214"/>
      <c r="I678" s="214"/>
      <c r="J678" s="214"/>
    </row>
    <row r="679" spans="1:10" ht="24.95" customHeight="1" x14ac:dyDescent="0.25">
      <c r="A679" s="7"/>
      <c r="B679" s="8"/>
      <c r="C679" s="9"/>
      <c r="D679" s="9"/>
      <c r="E679" s="9"/>
      <c r="F679" s="10"/>
      <c r="G679" s="10"/>
      <c r="H679" s="10"/>
      <c r="I679" s="10"/>
      <c r="J679" s="11"/>
    </row>
    <row r="680" spans="1:10" ht="24.95" customHeight="1" x14ac:dyDescent="0.25">
      <c r="A680" s="7"/>
      <c r="B680" s="8"/>
      <c r="C680" s="9">
        <v>2</v>
      </c>
      <c r="D680" s="9" t="s">
        <v>232</v>
      </c>
      <c r="E680" s="9">
        <v>2</v>
      </c>
      <c r="F680" s="10">
        <v>1.5</v>
      </c>
      <c r="G680" s="10">
        <v>2.5</v>
      </c>
      <c r="H680" s="10"/>
      <c r="I680" s="10">
        <f t="shared" ref="I680:I681" si="68">C680*E680*F680*G680</f>
        <v>15</v>
      </c>
      <c r="J680" s="11"/>
    </row>
    <row r="681" spans="1:10" ht="24.95" customHeight="1" x14ac:dyDescent="0.25">
      <c r="A681" s="7"/>
      <c r="B681" s="8"/>
      <c r="C681" s="9">
        <v>2</v>
      </c>
      <c r="D681" s="9" t="s">
        <v>232</v>
      </c>
      <c r="E681" s="9">
        <v>2</v>
      </c>
      <c r="F681" s="10">
        <v>2.5</v>
      </c>
      <c r="G681" s="10">
        <v>2.5</v>
      </c>
      <c r="H681" s="10"/>
      <c r="I681" s="10">
        <f t="shared" si="68"/>
        <v>25</v>
      </c>
      <c r="J681" s="11"/>
    </row>
    <row r="682" spans="1:10" ht="24.95" customHeight="1" x14ac:dyDescent="0.25">
      <c r="A682" s="7"/>
      <c r="B682" s="8" t="s">
        <v>264</v>
      </c>
      <c r="C682" s="9">
        <v>-1</v>
      </c>
      <c r="D682" s="9" t="s">
        <v>232</v>
      </c>
      <c r="E682" s="9">
        <v>2</v>
      </c>
      <c r="F682" s="10">
        <v>0.75</v>
      </c>
      <c r="G682" s="10">
        <v>2.1</v>
      </c>
      <c r="H682" s="10"/>
      <c r="I682" s="10">
        <f t="shared" ref="I682" si="69">C682*E682*F682*G682</f>
        <v>-3.1500000000000004</v>
      </c>
      <c r="J682" s="11"/>
    </row>
    <row r="683" spans="1:10" ht="24.95" customHeight="1" x14ac:dyDescent="0.25">
      <c r="A683" s="12"/>
      <c r="B683" s="8" t="s">
        <v>233</v>
      </c>
      <c r="C683" s="12"/>
      <c r="D683" s="12"/>
      <c r="E683" s="12"/>
      <c r="F683" s="12"/>
      <c r="G683" s="12"/>
      <c r="H683" s="12"/>
      <c r="I683" s="54">
        <f>SUM(I680:I682)</f>
        <v>36.85</v>
      </c>
      <c r="J683" s="7" t="s">
        <v>246</v>
      </c>
    </row>
    <row r="684" spans="1:10" ht="24.95" customHeight="1" x14ac:dyDescent="0.25">
      <c r="A684" s="12"/>
      <c r="B684" s="8" t="s">
        <v>316</v>
      </c>
      <c r="C684" s="12"/>
      <c r="D684" s="12"/>
      <c r="E684" s="12"/>
      <c r="F684" s="12"/>
      <c r="G684" s="12"/>
      <c r="H684" s="12"/>
      <c r="I684" s="12"/>
      <c r="J684" s="7"/>
    </row>
    <row r="685" spans="1:10" ht="24.95" customHeight="1" x14ac:dyDescent="0.25">
      <c r="A685" s="7"/>
      <c r="B685" s="8"/>
      <c r="C685" s="9">
        <v>1</v>
      </c>
      <c r="D685" s="9" t="s">
        <v>232</v>
      </c>
      <c r="E685" s="9">
        <v>1</v>
      </c>
      <c r="F685" s="10">
        <v>2.5</v>
      </c>
      <c r="G685" s="10">
        <v>0.75</v>
      </c>
      <c r="H685" s="10"/>
      <c r="I685" s="10">
        <f>C685*E685*F685*G685</f>
        <v>1.875</v>
      </c>
      <c r="J685" s="11"/>
    </row>
    <row r="686" spans="1:10" ht="24.95" customHeight="1" x14ac:dyDescent="0.25">
      <c r="A686" s="7"/>
      <c r="B686" s="8"/>
      <c r="C686" s="9">
        <v>1</v>
      </c>
      <c r="D686" s="9" t="s">
        <v>232</v>
      </c>
      <c r="E686" s="9">
        <v>1</v>
      </c>
      <c r="F686" s="10">
        <v>0.6</v>
      </c>
      <c r="G686" s="10">
        <v>0.75</v>
      </c>
      <c r="H686" s="10"/>
      <c r="I686" s="10">
        <f>C686*E686*F686*G686</f>
        <v>0.44999999999999996</v>
      </c>
      <c r="J686" s="11"/>
    </row>
    <row r="687" spans="1:10" ht="24.95" customHeight="1" x14ac:dyDescent="0.25">
      <c r="A687" s="12"/>
      <c r="B687" s="8" t="s">
        <v>233</v>
      </c>
      <c r="C687" s="12"/>
      <c r="D687" s="12"/>
      <c r="E687" s="12"/>
      <c r="F687" s="12"/>
      <c r="G687" s="12"/>
      <c r="H687" s="12"/>
      <c r="I687" s="54">
        <f>SUM(I685:I686)</f>
        <v>2.3250000000000002</v>
      </c>
      <c r="J687" s="7" t="s">
        <v>246</v>
      </c>
    </row>
    <row r="688" spans="1:10" ht="24.95" customHeight="1" x14ac:dyDescent="0.25">
      <c r="A688" s="59"/>
      <c r="B688" s="60"/>
      <c r="C688" s="27"/>
      <c r="D688" s="27"/>
      <c r="E688" s="27"/>
      <c r="F688" s="27"/>
      <c r="G688" s="27"/>
      <c r="H688" s="27"/>
      <c r="I688" s="27"/>
      <c r="J688" s="62"/>
    </row>
    <row r="689" spans="1:10" ht="24" customHeight="1" x14ac:dyDescent="0.25">
      <c r="A689" s="3"/>
      <c r="B689" s="4"/>
      <c r="C689" s="208" t="s">
        <v>317</v>
      </c>
      <c r="D689" s="209"/>
      <c r="E689" s="210"/>
      <c r="F689" s="4"/>
      <c r="G689" s="5"/>
      <c r="H689" s="5"/>
      <c r="I689" s="6"/>
      <c r="J689" s="5"/>
    </row>
    <row r="690" spans="1:10" ht="24" customHeight="1" x14ac:dyDescent="0.25">
      <c r="A690" s="3" t="s">
        <v>2</v>
      </c>
      <c r="B690" s="4" t="s">
        <v>226</v>
      </c>
      <c r="C690" s="208" t="s">
        <v>227</v>
      </c>
      <c r="D690" s="209"/>
      <c r="E690" s="210"/>
      <c r="F690" s="4" t="s">
        <v>228</v>
      </c>
      <c r="G690" s="5" t="s">
        <v>229</v>
      </c>
      <c r="H690" s="5" t="s">
        <v>230</v>
      </c>
      <c r="I690" s="6" t="s">
        <v>32</v>
      </c>
      <c r="J690" s="5" t="s">
        <v>231</v>
      </c>
    </row>
    <row r="691" spans="1:10" ht="24.95" customHeight="1" x14ac:dyDescent="0.25">
      <c r="A691" s="7">
        <v>1</v>
      </c>
      <c r="B691" s="55" t="s">
        <v>314</v>
      </c>
      <c r="C691" s="9"/>
      <c r="D691" s="9"/>
      <c r="E691" s="9"/>
      <c r="F691" s="10"/>
      <c r="G691" s="10"/>
      <c r="H691" s="10"/>
      <c r="I691" s="10"/>
      <c r="J691" s="11"/>
    </row>
    <row r="692" spans="1:10" ht="24.95" customHeight="1" x14ac:dyDescent="0.25">
      <c r="A692" s="7"/>
      <c r="B692" s="8"/>
      <c r="C692" s="9">
        <v>1</v>
      </c>
      <c r="D692" s="9" t="s">
        <v>232</v>
      </c>
      <c r="E692" s="9">
        <v>1</v>
      </c>
      <c r="F692" s="10">
        <v>20.84</v>
      </c>
      <c r="G692" s="10">
        <v>3</v>
      </c>
      <c r="H692" s="10"/>
      <c r="I692" s="10">
        <f>C692*E692*F692*G692</f>
        <v>62.519999999999996</v>
      </c>
      <c r="J692" s="11"/>
    </row>
    <row r="693" spans="1:10" ht="24.95" customHeight="1" x14ac:dyDescent="0.25">
      <c r="A693" s="7"/>
      <c r="B693" s="8"/>
      <c r="C693" s="9">
        <v>1</v>
      </c>
      <c r="D693" s="9" t="s">
        <v>232</v>
      </c>
      <c r="E693" s="9">
        <v>1</v>
      </c>
      <c r="F693" s="10">
        <v>4.28</v>
      </c>
      <c r="G693" s="10">
        <v>3</v>
      </c>
      <c r="H693" s="10"/>
      <c r="I693" s="10">
        <f t="shared" ref="I693:I699" si="70">C693*E693*F693*G693</f>
        <v>12.84</v>
      </c>
      <c r="J693" s="11"/>
    </row>
    <row r="694" spans="1:10" ht="24.95" customHeight="1" x14ac:dyDescent="0.25">
      <c r="A694" s="7"/>
      <c r="B694" s="8"/>
      <c r="C694" s="9">
        <v>1</v>
      </c>
      <c r="D694" s="9" t="s">
        <v>232</v>
      </c>
      <c r="E694" s="9">
        <v>1</v>
      </c>
      <c r="F694" s="10">
        <v>2.5750000000000002</v>
      </c>
      <c r="G694" s="10">
        <v>3</v>
      </c>
      <c r="H694" s="10"/>
      <c r="I694" s="10">
        <f t="shared" si="70"/>
        <v>7.7250000000000005</v>
      </c>
      <c r="J694" s="11"/>
    </row>
    <row r="695" spans="1:10" ht="24.95" customHeight="1" x14ac:dyDescent="0.25">
      <c r="A695" s="7"/>
      <c r="B695" s="8"/>
      <c r="C695" s="9">
        <v>1</v>
      </c>
      <c r="D695" s="9" t="s">
        <v>232</v>
      </c>
      <c r="E695" s="9">
        <v>1</v>
      </c>
      <c r="F695" s="10">
        <v>3.84</v>
      </c>
      <c r="G695" s="10">
        <v>3</v>
      </c>
      <c r="H695" s="10"/>
      <c r="I695" s="10">
        <f t="shared" si="70"/>
        <v>11.52</v>
      </c>
      <c r="J695" s="11"/>
    </row>
    <row r="696" spans="1:10" ht="24.95" customHeight="1" x14ac:dyDescent="0.25">
      <c r="A696" s="7"/>
      <c r="B696" s="8"/>
      <c r="C696" s="9">
        <v>1</v>
      </c>
      <c r="D696" s="9" t="s">
        <v>232</v>
      </c>
      <c r="E696" s="9">
        <v>1</v>
      </c>
      <c r="F696" s="10">
        <v>15.75</v>
      </c>
      <c r="G696" s="10">
        <v>3</v>
      </c>
      <c r="H696" s="10"/>
      <c r="I696" s="10">
        <f t="shared" si="70"/>
        <v>47.25</v>
      </c>
      <c r="J696" s="11"/>
    </row>
    <row r="697" spans="1:10" ht="24.95" customHeight="1" x14ac:dyDescent="0.25">
      <c r="A697" s="7"/>
      <c r="B697" s="8"/>
      <c r="C697" s="9">
        <v>1</v>
      </c>
      <c r="D697" s="9" t="s">
        <v>232</v>
      </c>
      <c r="E697" s="9">
        <v>1</v>
      </c>
      <c r="F697" s="10">
        <v>3.84</v>
      </c>
      <c r="G697" s="10">
        <v>3</v>
      </c>
      <c r="H697" s="10"/>
      <c r="I697" s="10">
        <f t="shared" si="70"/>
        <v>11.52</v>
      </c>
      <c r="J697" s="11"/>
    </row>
    <row r="698" spans="1:10" ht="24.95" customHeight="1" x14ac:dyDescent="0.25">
      <c r="A698" s="7"/>
      <c r="B698" s="8"/>
      <c r="C698" s="9">
        <v>1</v>
      </c>
      <c r="D698" s="9" t="s">
        <v>232</v>
      </c>
      <c r="E698" s="9">
        <v>1</v>
      </c>
      <c r="F698" s="10">
        <v>2.5</v>
      </c>
      <c r="G698" s="10">
        <v>3</v>
      </c>
      <c r="H698" s="10"/>
      <c r="I698" s="10">
        <f t="shared" si="70"/>
        <v>7.5</v>
      </c>
      <c r="J698" s="11"/>
    </row>
    <row r="699" spans="1:10" ht="24.95" customHeight="1" x14ac:dyDescent="0.25">
      <c r="A699" s="7"/>
      <c r="B699" s="8"/>
      <c r="C699" s="9">
        <v>1</v>
      </c>
      <c r="D699" s="9" t="s">
        <v>232</v>
      </c>
      <c r="E699" s="9">
        <v>1</v>
      </c>
      <c r="F699" s="10">
        <v>4.0199999999999996</v>
      </c>
      <c r="G699" s="10">
        <v>3</v>
      </c>
      <c r="H699" s="10"/>
      <c r="I699" s="10">
        <f t="shared" si="70"/>
        <v>12.059999999999999</v>
      </c>
      <c r="J699" s="11"/>
    </row>
    <row r="700" spans="1:10" ht="24.95" customHeight="1" x14ac:dyDescent="0.25">
      <c r="A700" s="7"/>
      <c r="B700" s="8" t="s">
        <v>262</v>
      </c>
      <c r="C700" s="9"/>
      <c r="D700" s="9"/>
      <c r="E700" s="9"/>
      <c r="F700" s="10"/>
      <c r="G700" s="10"/>
      <c r="H700" s="10"/>
      <c r="I700" s="10"/>
      <c r="J700" s="11"/>
    </row>
    <row r="701" spans="1:10" ht="24.95" customHeight="1" x14ac:dyDescent="0.25">
      <c r="A701" s="7"/>
      <c r="B701" s="8" t="s">
        <v>291</v>
      </c>
      <c r="C701" s="9">
        <v>-1</v>
      </c>
      <c r="D701" s="9" t="s">
        <v>232</v>
      </c>
      <c r="E701" s="9">
        <v>2</v>
      </c>
      <c r="F701" s="10">
        <v>4.37</v>
      </c>
      <c r="G701" s="10">
        <v>2.6</v>
      </c>
      <c r="H701" s="10"/>
      <c r="I701" s="10">
        <f t="shared" ref="I701:I705" si="71">C701*E701*F701*G701</f>
        <v>-22.724</v>
      </c>
      <c r="J701" s="11"/>
    </row>
    <row r="702" spans="1:10" ht="24.95" customHeight="1" x14ac:dyDescent="0.25">
      <c r="A702" s="7"/>
      <c r="B702" s="8" t="s">
        <v>263</v>
      </c>
      <c r="C702" s="9">
        <v>-1</v>
      </c>
      <c r="D702" s="9" t="s">
        <v>232</v>
      </c>
      <c r="E702" s="9">
        <v>1</v>
      </c>
      <c r="F702" s="10">
        <v>0.85</v>
      </c>
      <c r="G702" s="10">
        <v>2.1</v>
      </c>
      <c r="H702" s="10"/>
      <c r="I702" s="10">
        <f t="shared" si="71"/>
        <v>-1.7849999999999999</v>
      </c>
      <c r="J702" s="11"/>
    </row>
    <row r="703" spans="1:10" ht="24.95" customHeight="1" x14ac:dyDescent="0.25">
      <c r="A703" s="7"/>
      <c r="B703" s="8" t="s">
        <v>311</v>
      </c>
      <c r="C703" s="9">
        <v>-1</v>
      </c>
      <c r="D703" s="9" t="s">
        <v>232</v>
      </c>
      <c r="E703" s="9">
        <v>2</v>
      </c>
      <c r="F703" s="10">
        <v>2.875</v>
      </c>
      <c r="G703" s="10">
        <v>2.6</v>
      </c>
      <c r="H703" s="10"/>
      <c r="I703" s="10">
        <f t="shared" si="71"/>
        <v>-14.950000000000001</v>
      </c>
      <c r="J703" s="11"/>
    </row>
    <row r="704" spans="1:10" ht="24.95" customHeight="1" x14ac:dyDescent="0.25">
      <c r="A704" s="7"/>
      <c r="B704" s="8" t="s">
        <v>312</v>
      </c>
      <c r="C704" s="9">
        <v>-1</v>
      </c>
      <c r="D704" s="9" t="s">
        <v>232</v>
      </c>
      <c r="E704" s="9">
        <v>2</v>
      </c>
      <c r="F704" s="10">
        <v>3.64</v>
      </c>
      <c r="G704" s="10">
        <v>2.6</v>
      </c>
      <c r="H704" s="10"/>
      <c r="I704" s="10">
        <f t="shared" si="71"/>
        <v>-18.928000000000001</v>
      </c>
      <c r="J704" s="11"/>
    </row>
    <row r="705" spans="1:10" ht="24.95" customHeight="1" x14ac:dyDescent="0.25">
      <c r="A705" s="7"/>
      <c r="B705" s="8" t="s">
        <v>267</v>
      </c>
      <c r="C705" s="9">
        <v>-1</v>
      </c>
      <c r="D705" s="9" t="s">
        <v>232</v>
      </c>
      <c r="E705" s="9">
        <v>6</v>
      </c>
      <c r="F705" s="10">
        <v>0.6</v>
      </c>
      <c r="G705" s="10">
        <v>0.6</v>
      </c>
      <c r="H705" s="10"/>
      <c r="I705" s="10">
        <f t="shared" si="71"/>
        <v>-2.1599999999999997</v>
      </c>
      <c r="J705" s="11"/>
    </row>
    <row r="706" spans="1:10" ht="24.95" customHeight="1" x14ac:dyDescent="0.25">
      <c r="A706" s="12"/>
      <c r="B706" s="8" t="s">
        <v>233</v>
      </c>
      <c r="C706" s="12"/>
      <c r="D706" s="12"/>
      <c r="E706" s="12"/>
      <c r="F706" s="12"/>
      <c r="G706" s="12"/>
      <c r="H706" s="12"/>
      <c r="I706" s="54">
        <f>SUM(I692:I705)</f>
        <v>112.38800000000003</v>
      </c>
      <c r="J706" s="7" t="s">
        <v>246</v>
      </c>
    </row>
    <row r="707" spans="1:10" ht="24.95" customHeight="1" x14ac:dyDescent="0.25">
      <c r="A707" s="7">
        <v>1</v>
      </c>
      <c r="B707" s="55" t="s">
        <v>310</v>
      </c>
      <c r="C707" s="9"/>
      <c r="D707" s="9"/>
      <c r="E707" s="9"/>
      <c r="F707" s="10"/>
      <c r="G707" s="10"/>
      <c r="H707" s="10"/>
      <c r="I707" s="10"/>
      <c r="J707" s="11"/>
    </row>
    <row r="708" spans="1:10" ht="24.95" customHeight="1" x14ac:dyDescent="0.25">
      <c r="A708" s="7"/>
      <c r="B708" s="8"/>
      <c r="C708" s="9">
        <v>2</v>
      </c>
      <c r="D708" s="9" t="s">
        <v>232</v>
      </c>
      <c r="E708" s="9">
        <v>1</v>
      </c>
      <c r="F708" s="10">
        <v>4.0199999999999996</v>
      </c>
      <c r="G708" s="10">
        <v>2.85</v>
      </c>
      <c r="H708" s="10"/>
      <c r="I708" s="10">
        <f t="shared" ref="I708:I712" si="72">C708*E708*F708*G708</f>
        <v>22.913999999999998</v>
      </c>
      <c r="J708" s="11"/>
    </row>
    <row r="709" spans="1:10" ht="24.95" customHeight="1" x14ac:dyDescent="0.25">
      <c r="A709" s="7"/>
      <c r="B709" s="8"/>
      <c r="C709" s="9">
        <v>1</v>
      </c>
      <c r="D709" s="9" t="s">
        <v>232</v>
      </c>
      <c r="E709" s="9">
        <v>1</v>
      </c>
      <c r="F709" s="10">
        <v>20.84</v>
      </c>
      <c r="G709" s="10">
        <v>2.85</v>
      </c>
      <c r="H709" s="10"/>
      <c r="I709" s="10">
        <f t="shared" si="72"/>
        <v>59.393999999999998</v>
      </c>
      <c r="J709" s="11"/>
    </row>
    <row r="710" spans="1:10" ht="24.95" customHeight="1" x14ac:dyDescent="0.25">
      <c r="A710" s="7"/>
      <c r="B710" s="8"/>
      <c r="C710" s="9">
        <v>2</v>
      </c>
      <c r="D710" s="9" t="s">
        <v>232</v>
      </c>
      <c r="E710" s="9">
        <v>1</v>
      </c>
      <c r="F710" s="10">
        <v>3.84</v>
      </c>
      <c r="G710" s="10">
        <v>2.85</v>
      </c>
      <c r="H710" s="10"/>
      <c r="I710" s="10">
        <f t="shared" si="72"/>
        <v>21.887999999999998</v>
      </c>
      <c r="J710" s="11"/>
    </row>
    <row r="711" spans="1:10" ht="24.95" customHeight="1" x14ac:dyDescent="0.25">
      <c r="A711" s="7"/>
      <c r="B711" s="8"/>
      <c r="C711" s="9">
        <v>2</v>
      </c>
      <c r="D711" s="9" t="s">
        <v>232</v>
      </c>
      <c r="E711" s="9">
        <v>1</v>
      </c>
      <c r="F711" s="10">
        <v>2.57</v>
      </c>
      <c r="G711" s="10">
        <v>2.85</v>
      </c>
      <c r="H711" s="10"/>
      <c r="I711" s="10">
        <f t="shared" si="72"/>
        <v>14.648999999999999</v>
      </c>
      <c r="J711" s="11"/>
    </row>
    <row r="712" spans="1:10" ht="24.95" customHeight="1" x14ac:dyDescent="0.25">
      <c r="A712" s="12"/>
      <c r="B712" s="12"/>
      <c r="C712" s="9">
        <v>1</v>
      </c>
      <c r="D712" s="9" t="s">
        <v>232</v>
      </c>
      <c r="E712" s="9">
        <v>2</v>
      </c>
      <c r="F712" s="10">
        <v>15.75</v>
      </c>
      <c r="G712" s="10">
        <v>2.85</v>
      </c>
      <c r="H712" s="10"/>
      <c r="I712" s="10">
        <f t="shared" si="72"/>
        <v>89.775000000000006</v>
      </c>
      <c r="J712" s="11"/>
    </row>
    <row r="713" spans="1:10" ht="24.95" customHeight="1" x14ac:dyDescent="0.25">
      <c r="A713" s="12"/>
      <c r="B713" s="8" t="s">
        <v>233</v>
      </c>
      <c r="C713" s="12"/>
      <c r="D713" s="12"/>
      <c r="E713" s="12"/>
      <c r="F713" s="12"/>
      <c r="G713" s="12"/>
      <c r="H713" s="12"/>
      <c r="I713" s="54">
        <f>SUM(I708:I712)</f>
        <v>208.62</v>
      </c>
      <c r="J713" s="7" t="s">
        <v>246</v>
      </c>
    </row>
    <row r="715" spans="1:10" ht="28.5" customHeight="1" x14ac:dyDescent="0.25">
      <c r="B715" s="213" t="s">
        <v>318</v>
      </c>
      <c r="C715" s="214"/>
      <c r="D715" s="214"/>
      <c r="E715" s="214"/>
      <c r="F715" s="214"/>
      <c r="G715" s="214"/>
      <c r="H715" s="214"/>
      <c r="I715" s="214"/>
      <c r="J715" s="214"/>
    </row>
    <row r="716" spans="1:10" ht="24.95" customHeight="1" x14ac:dyDescent="0.25">
      <c r="A716" s="7">
        <v>1</v>
      </c>
      <c r="B716" s="8" t="s">
        <v>314</v>
      </c>
      <c r="C716" s="9"/>
      <c r="D716" s="9"/>
      <c r="E716" s="9"/>
      <c r="F716" s="10"/>
      <c r="G716" s="10"/>
      <c r="H716" s="10"/>
      <c r="I716" s="10"/>
      <c r="J716" s="11"/>
    </row>
    <row r="717" spans="1:10" ht="24.95" customHeight="1" x14ac:dyDescent="0.25">
      <c r="A717" s="7"/>
      <c r="B717" s="8"/>
      <c r="C717" s="9">
        <v>2</v>
      </c>
      <c r="D717" s="9" t="s">
        <v>232</v>
      </c>
      <c r="E717" s="9">
        <v>2</v>
      </c>
      <c r="F717" s="10">
        <v>4.0199999999999996</v>
      </c>
      <c r="G717" s="10">
        <v>3</v>
      </c>
      <c r="H717" s="10"/>
      <c r="I717" s="10">
        <f>C717*E717*F717*G717</f>
        <v>48.239999999999995</v>
      </c>
      <c r="J717" s="11"/>
    </row>
    <row r="718" spans="1:10" ht="24.95" customHeight="1" x14ac:dyDescent="0.25">
      <c r="A718" s="7"/>
      <c r="B718" s="8"/>
      <c r="C718" s="9">
        <v>2</v>
      </c>
      <c r="D718" s="9" t="s">
        <v>232</v>
      </c>
      <c r="E718" s="9">
        <v>2</v>
      </c>
      <c r="F718" s="10">
        <v>7.62</v>
      </c>
      <c r="G718" s="10">
        <v>3</v>
      </c>
      <c r="H718" s="10"/>
      <c r="I718" s="10">
        <f t="shared" ref="I718:I720" si="73">C718*E718*F718*G718</f>
        <v>91.44</v>
      </c>
      <c r="J718" s="11"/>
    </row>
    <row r="719" spans="1:10" ht="24.95" customHeight="1" x14ac:dyDescent="0.25">
      <c r="A719" s="7"/>
      <c r="B719" s="8"/>
      <c r="C719" s="9">
        <v>2</v>
      </c>
      <c r="D719" s="9" t="s">
        <v>232</v>
      </c>
      <c r="E719" s="9">
        <v>1</v>
      </c>
      <c r="F719" s="10">
        <v>6.25</v>
      </c>
      <c r="G719" s="10">
        <v>3</v>
      </c>
      <c r="H719" s="10"/>
      <c r="I719" s="10">
        <f t="shared" si="73"/>
        <v>37.5</v>
      </c>
      <c r="J719" s="11"/>
    </row>
    <row r="720" spans="1:10" ht="24.95" customHeight="1" x14ac:dyDescent="0.25">
      <c r="A720" s="7"/>
      <c r="B720" s="8"/>
      <c r="C720" s="9">
        <v>2</v>
      </c>
      <c r="D720" s="9" t="s">
        <v>232</v>
      </c>
      <c r="E720" s="9">
        <v>4</v>
      </c>
      <c r="F720" s="10">
        <v>2.57</v>
      </c>
      <c r="G720" s="10">
        <v>3</v>
      </c>
      <c r="H720" s="10"/>
      <c r="I720" s="10">
        <f t="shared" si="73"/>
        <v>61.679999999999993</v>
      </c>
      <c r="J720" s="11"/>
    </row>
    <row r="721" spans="1:10" ht="24.95" customHeight="1" x14ac:dyDescent="0.25">
      <c r="A721" s="7"/>
      <c r="B721" s="8" t="s">
        <v>262</v>
      </c>
      <c r="C721" s="9"/>
      <c r="D721" s="9"/>
      <c r="E721" s="9"/>
      <c r="F721" s="10"/>
      <c r="G721" s="10"/>
      <c r="H721" s="10"/>
      <c r="I721" s="10"/>
      <c r="J721" s="11"/>
    </row>
    <row r="722" spans="1:10" ht="24.95" customHeight="1" x14ac:dyDescent="0.25">
      <c r="A722" s="7"/>
      <c r="B722" s="8" t="s">
        <v>263</v>
      </c>
      <c r="C722" s="9">
        <v>-2</v>
      </c>
      <c r="D722" s="9" t="s">
        <v>232</v>
      </c>
      <c r="E722" s="9">
        <v>1</v>
      </c>
      <c r="F722" s="10">
        <v>0.85</v>
      </c>
      <c r="G722" s="10">
        <v>2.1</v>
      </c>
      <c r="H722" s="10"/>
      <c r="I722" s="10">
        <f t="shared" ref="I722:I726" si="74">C722*E722*F722*G722</f>
        <v>-3.57</v>
      </c>
      <c r="J722" s="11"/>
    </row>
    <row r="723" spans="1:10" ht="24.95" customHeight="1" x14ac:dyDescent="0.25">
      <c r="A723" s="7"/>
      <c r="B723" s="8" t="s">
        <v>264</v>
      </c>
      <c r="C723" s="9">
        <v>-2</v>
      </c>
      <c r="D723" s="9" t="s">
        <v>232</v>
      </c>
      <c r="E723" s="9">
        <v>4</v>
      </c>
      <c r="F723" s="10">
        <v>0.75</v>
      </c>
      <c r="G723" s="10">
        <v>2.1</v>
      </c>
      <c r="H723" s="10"/>
      <c r="I723" s="10">
        <f t="shared" si="74"/>
        <v>-12.600000000000001</v>
      </c>
      <c r="J723" s="11"/>
    </row>
    <row r="724" spans="1:10" ht="24.95" customHeight="1" x14ac:dyDescent="0.25">
      <c r="A724" s="7"/>
      <c r="B724" s="8" t="s">
        <v>313</v>
      </c>
      <c r="C724" s="9">
        <v>-2</v>
      </c>
      <c r="D724" s="9" t="s">
        <v>232</v>
      </c>
      <c r="E724" s="9">
        <v>4</v>
      </c>
      <c r="F724" s="10">
        <v>0.67500000000000004</v>
      </c>
      <c r="G724" s="10">
        <v>2.1</v>
      </c>
      <c r="H724" s="10"/>
      <c r="I724" s="10">
        <f t="shared" si="74"/>
        <v>-11.340000000000002</v>
      </c>
      <c r="J724" s="11"/>
    </row>
    <row r="725" spans="1:10" ht="24.95" customHeight="1" x14ac:dyDescent="0.25">
      <c r="A725" s="7"/>
      <c r="B725" s="8" t="s">
        <v>313</v>
      </c>
      <c r="C725" s="9">
        <v>-2</v>
      </c>
      <c r="D725" s="9" t="s">
        <v>232</v>
      </c>
      <c r="E725" s="9">
        <v>2</v>
      </c>
      <c r="F725" s="10">
        <v>1.05</v>
      </c>
      <c r="G725" s="10">
        <v>2.1</v>
      </c>
      <c r="H725" s="10"/>
      <c r="I725" s="10">
        <f t="shared" si="74"/>
        <v>-8.82</v>
      </c>
      <c r="J725" s="11"/>
    </row>
    <row r="726" spans="1:10" ht="24.95" customHeight="1" x14ac:dyDescent="0.25">
      <c r="A726" s="7"/>
      <c r="B726" s="8" t="s">
        <v>312</v>
      </c>
      <c r="C726" s="9">
        <v>-2</v>
      </c>
      <c r="D726" s="9" t="s">
        <v>232</v>
      </c>
      <c r="E726" s="9">
        <v>2</v>
      </c>
      <c r="F726" s="10">
        <v>3.64</v>
      </c>
      <c r="G726" s="10">
        <v>2.6</v>
      </c>
      <c r="H726" s="10"/>
      <c r="I726" s="10">
        <f t="shared" si="74"/>
        <v>-37.856000000000002</v>
      </c>
      <c r="J726" s="11"/>
    </row>
    <row r="727" spans="1:10" ht="24.95" customHeight="1" x14ac:dyDescent="0.25">
      <c r="A727" s="7"/>
      <c r="B727" s="8"/>
      <c r="C727" s="9"/>
      <c r="D727" s="9"/>
      <c r="E727" s="9"/>
      <c r="F727" s="10"/>
      <c r="G727" s="10"/>
      <c r="H727" s="10"/>
      <c r="I727" s="10"/>
      <c r="J727" s="11"/>
    </row>
    <row r="728" spans="1:10" ht="24.95" customHeight="1" x14ac:dyDescent="0.25">
      <c r="A728" s="7"/>
      <c r="B728" s="8"/>
      <c r="C728" s="9">
        <v>1</v>
      </c>
      <c r="D728" s="9" t="s">
        <v>232</v>
      </c>
      <c r="E728" s="9">
        <v>1</v>
      </c>
      <c r="F728" s="10">
        <v>20.84</v>
      </c>
      <c r="G728" s="10">
        <v>3</v>
      </c>
      <c r="H728" s="10"/>
      <c r="I728" s="10">
        <f>C728*E728*F728*G728</f>
        <v>62.519999999999996</v>
      </c>
      <c r="J728" s="11"/>
    </row>
    <row r="729" spans="1:10" ht="24.95" customHeight="1" x14ac:dyDescent="0.25">
      <c r="A729" s="7"/>
      <c r="B729" s="8"/>
      <c r="C729" s="9">
        <v>1</v>
      </c>
      <c r="D729" s="9" t="s">
        <v>232</v>
      </c>
      <c r="E729" s="9">
        <v>1</v>
      </c>
      <c r="F729" s="10">
        <v>4.28</v>
      </c>
      <c r="G729" s="10">
        <v>3</v>
      </c>
      <c r="H729" s="10"/>
      <c r="I729" s="10">
        <f t="shared" ref="I729:I735" si="75">C729*E729*F729*G729</f>
        <v>12.84</v>
      </c>
      <c r="J729" s="11"/>
    </row>
    <row r="730" spans="1:10" ht="24.95" customHeight="1" x14ac:dyDescent="0.25">
      <c r="A730" s="7"/>
      <c r="B730" s="8"/>
      <c r="C730" s="9">
        <v>1</v>
      </c>
      <c r="D730" s="9" t="s">
        <v>232</v>
      </c>
      <c r="E730" s="9">
        <v>1</v>
      </c>
      <c r="F730" s="10">
        <v>2.5750000000000002</v>
      </c>
      <c r="G730" s="10">
        <v>3</v>
      </c>
      <c r="H730" s="10"/>
      <c r="I730" s="10">
        <f t="shared" si="75"/>
        <v>7.7250000000000005</v>
      </c>
      <c r="J730" s="11"/>
    </row>
    <row r="731" spans="1:10" ht="24.95" customHeight="1" x14ac:dyDescent="0.25">
      <c r="A731" s="7"/>
      <c r="B731" s="8"/>
      <c r="C731" s="9">
        <v>1</v>
      </c>
      <c r="D731" s="9" t="s">
        <v>232</v>
      </c>
      <c r="E731" s="9">
        <v>1</v>
      </c>
      <c r="F731" s="10">
        <v>3.84</v>
      </c>
      <c r="G731" s="10">
        <v>3</v>
      </c>
      <c r="H731" s="10"/>
      <c r="I731" s="10">
        <f t="shared" si="75"/>
        <v>11.52</v>
      </c>
      <c r="J731" s="11"/>
    </row>
    <row r="732" spans="1:10" ht="24.95" customHeight="1" x14ac:dyDescent="0.25">
      <c r="A732" s="7"/>
      <c r="B732" s="8"/>
      <c r="C732" s="9">
        <v>1</v>
      </c>
      <c r="D732" s="9" t="s">
        <v>232</v>
      </c>
      <c r="E732" s="9">
        <v>1</v>
      </c>
      <c r="F732" s="10">
        <v>15.75</v>
      </c>
      <c r="G732" s="10">
        <v>3</v>
      </c>
      <c r="H732" s="10"/>
      <c r="I732" s="10">
        <f t="shared" si="75"/>
        <v>47.25</v>
      </c>
      <c r="J732" s="11"/>
    </row>
    <row r="733" spans="1:10" ht="24.95" customHeight="1" x14ac:dyDescent="0.25">
      <c r="A733" s="7"/>
      <c r="B733" s="8"/>
      <c r="C733" s="9">
        <v>1</v>
      </c>
      <c r="D733" s="9" t="s">
        <v>232</v>
      </c>
      <c r="E733" s="9">
        <v>1</v>
      </c>
      <c r="F733" s="10">
        <v>3.84</v>
      </c>
      <c r="G733" s="10">
        <v>3</v>
      </c>
      <c r="H733" s="10"/>
      <c r="I733" s="10">
        <f t="shared" si="75"/>
        <v>11.52</v>
      </c>
      <c r="J733" s="11"/>
    </row>
    <row r="734" spans="1:10" ht="24.95" customHeight="1" x14ac:dyDescent="0.25">
      <c r="A734" s="7"/>
      <c r="B734" s="8"/>
      <c r="C734" s="9">
        <v>1</v>
      </c>
      <c r="D734" s="9" t="s">
        <v>232</v>
      </c>
      <c r="E734" s="9">
        <v>1</v>
      </c>
      <c r="F734" s="10">
        <v>2.5</v>
      </c>
      <c r="G734" s="10">
        <v>3</v>
      </c>
      <c r="H734" s="10"/>
      <c r="I734" s="10">
        <f t="shared" si="75"/>
        <v>7.5</v>
      </c>
      <c r="J734" s="11"/>
    </row>
    <row r="735" spans="1:10" ht="24.95" customHeight="1" x14ac:dyDescent="0.25">
      <c r="A735" s="7"/>
      <c r="B735" s="8"/>
      <c r="C735" s="9">
        <v>1</v>
      </c>
      <c r="D735" s="9" t="s">
        <v>232</v>
      </c>
      <c r="E735" s="9">
        <v>1</v>
      </c>
      <c r="F735" s="10">
        <v>4.0199999999999996</v>
      </c>
      <c r="G735" s="10">
        <v>3</v>
      </c>
      <c r="H735" s="10"/>
      <c r="I735" s="10">
        <f t="shared" si="75"/>
        <v>12.059999999999999</v>
      </c>
      <c r="J735" s="11"/>
    </row>
    <row r="736" spans="1:10" ht="24.95" customHeight="1" x14ac:dyDescent="0.25">
      <c r="A736" s="7"/>
      <c r="B736" s="8" t="s">
        <v>262</v>
      </c>
      <c r="C736" s="9"/>
      <c r="D736" s="9"/>
      <c r="E736" s="9"/>
      <c r="F736" s="10"/>
      <c r="G736" s="10"/>
      <c r="H736" s="10"/>
      <c r="I736" s="10"/>
      <c r="J736" s="11"/>
    </row>
    <row r="737" spans="1:10" ht="24.95" customHeight="1" x14ac:dyDescent="0.25">
      <c r="A737" s="7"/>
      <c r="B737" s="8" t="s">
        <v>291</v>
      </c>
      <c r="C737" s="9">
        <v>-1</v>
      </c>
      <c r="D737" s="9" t="s">
        <v>232</v>
      </c>
      <c r="E737" s="9">
        <v>2</v>
      </c>
      <c r="F737" s="10">
        <v>4.37</v>
      </c>
      <c r="G737" s="10">
        <v>2.6</v>
      </c>
      <c r="H737" s="10"/>
      <c r="I737" s="10">
        <f t="shared" ref="I737:I741" si="76">C737*E737*F737*G737</f>
        <v>-22.724</v>
      </c>
      <c r="J737" s="11"/>
    </row>
    <row r="738" spans="1:10" ht="24.95" customHeight="1" x14ac:dyDescent="0.25">
      <c r="A738" s="7"/>
      <c r="B738" s="8" t="s">
        <v>263</v>
      </c>
      <c r="C738" s="9">
        <v>-1</v>
      </c>
      <c r="D738" s="9" t="s">
        <v>232</v>
      </c>
      <c r="E738" s="9">
        <v>1</v>
      </c>
      <c r="F738" s="10">
        <v>0.85</v>
      </c>
      <c r="G738" s="10">
        <v>2.1</v>
      </c>
      <c r="H738" s="10"/>
      <c r="I738" s="10">
        <f t="shared" si="76"/>
        <v>-1.7849999999999999</v>
      </c>
      <c r="J738" s="11"/>
    </row>
    <row r="739" spans="1:10" ht="24.95" customHeight="1" x14ac:dyDescent="0.25">
      <c r="A739" s="7"/>
      <c r="B739" s="8" t="s">
        <v>311</v>
      </c>
      <c r="C739" s="9">
        <v>-1</v>
      </c>
      <c r="D739" s="9" t="s">
        <v>232</v>
      </c>
      <c r="E739" s="9">
        <v>2</v>
      </c>
      <c r="F739" s="10">
        <v>2.875</v>
      </c>
      <c r="G739" s="10">
        <v>2.6</v>
      </c>
      <c r="H739" s="10"/>
      <c r="I739" s="10">
        <f t="shared" si="76"/>
        <v>-14.950000000000001</v>
      </c>
      <c r="J739" s="11"/>
    </row>
    <row r="740" spans="1:10" ht="24.95" customHeight="1" x14ac:dyDescent="0.25">
      <c r="A740" s="7"/>
      <c r="B740" s="8" t="s">
        <v>312</v>
      </c>
      <c r="C740" s="9">
        <v>-1</v>
      </c>
      <c r="D740" s="9" t="s">
        <v>232</v>
      </c>
      <c r="E740" s="9">
        <v>2</v>
      </c>
      <c r="F740" s="10">
        <v>3.64</v>
      </c>
      <c r="G740" s="10">
        <v>2.6</v>
      </c>
      <c r="H740" s="10"/>
      <c r="I740" s="10">
        <f t="shared" si="76"/>
        <v>-18.928000000000001</v>
      </c>
      <c r="J740" s="11"/>
    </row>
    <row r="741" spans="1:10" ht="24.95" customHeight="1" x14ac:dyDescent="0.25">
      <c r="A741" s="7"/>
      <c r="B741" s="8" t="s">
        <v>267</v>
      </c>
      <c r="C741" s="9">
        <v>-1</v>
      </c>
      <c r="D741" s="9" t="s">
        <v>232</v>
      </c>
      <c r="E741" s="9">
        <v>6</v>
      </c>
      <c r="F741" s="10">
        <v>0.6</v>
      </c>
      <c r="G741" s="10">
        <v>0.6</v>
      </c>
      <c r="H741" s="10"/>
      <c r="I741" s="10">
        <f t="shared" si="76"/>
        <v>-2.1599999999999997</v>
      </c>
      <c r="J741" s="11"/>
    </row>
    <row r="742" spans="1:10" ht="24.95" customHeight="1" x14ac:dyDescent="0.25">
      <c r="A742" s="12"/>
      <c r="B742" s="8" t="s">
        <v>233</v>
      </c>
      <c r="C742" s="12"/>
      <c r="D742" s="12"/>
      <c r="E742" s="12"/>
      <c r="F742" s="12"/>
      <c r="G742" s="12"/>
      <c r="H742" s="12"/>
      <c r="I742" s="54">
        <f>SUM(I717:I741)</f>
        <v>277.06199999999995</v>
      </c>
      <c r="J742" s="7" t="s">
        <v>246</v>
      </c>
    </row>
    <row r="743" spans="1:10" ht="24.95" customHeight="1" x14ac:dyDescent="0.25">
      <c r="A743" s="12"/>
      <c r="B743" s="8"/>
      <c r="C743" s="12"/>
      <c r="D743" s="12"/>
      <c r="E743" s="12"/>
      <c r="F743" s="12"/>
      <c r="G743" s="12"/>
      <c r="H743" s="12"/>
      <c r="I743" s="16"/>
      <c r="J743" s="7"/>
    </row>
    <row r="744" spans="1:10" ht="24.95" customHeight="1" x14ac:dyDescent="0.25">
      <c r="A744" s="7">
        <v>8</v>
      </c>
      <c r="B744" s="55" t="s">
        <v>319</v>
      </c>
      <c r="C744" s="11"/>
      <c r="D744" s="11"/>
      <c r="E744" s="11"/>
      <c r="F744" s="11"/>
      <c r="G744" s="11"/>
      <c r="H744" s="11"/>
      <c r="I744" s="16"/>
      <c r="J744" s="11"/>
    </row>
    <row r="745" spans="1:10" ht="24.95" customHeight="1" x14ac:dyDescent="0.25">
      <c r="A745" s="7"/>
      <c r="B745" s="8"/>
      <c r="C745" s="9">
        <v>1</v>
      </c>
      <c r="D745" s="9" t="s">
        <v>232</v>
      </c>
      <c r="E745" s="9">
        <v>1</v>
      </c>
      <c r="F745" s="10">
        <v>4.0199999999999996</v>
      </c>
      <c r="G745" s="10">
        <v>20.84</v>
      </c>
      <c r="H745" s="10"/>
      <c r="I745" s="10">
        <f t="shared" ref="I745:I747" si="77">C745*E745*F745*G745</f>
        <v>83.776799999999994</v>
      </c>
      <c r="J745" s="11"/>
    </row>
    <row r="746" spans="1:10" ht="24.95" customHeight="1" x14ac:dyDescent="0.25">
      <c r="A746" s="7"/>
      <c r="B746" s="8"/>
      <c r="C746" s="9">
        <v>1</v>
      </c>
      <c r="D746" s="9" t="s">
        <v>232</v>
      </c>
      <c r="E746" s="9">
        <v>1</v>
      </c>
      <c r="F746" s="10">
        <v>3.84</v>
      </c>
      <c r="G746" s="10">
        <v>15.75</v>
      </c>
      <c r="H746" s="10"/>
      <c r="I746" s="10">
        <f t="shared" si="77"/>
        <v>60.48</v>
      </c>
      <c r="J746" s="11"/>
    </row>
    <row r="747" spans="1:10" ht="24.95" customHeight="1" x14ac:dyDescent="0.25">
      <c r="A747" s="12"/>
      <c r="B747" s="12"/>
      <c r="C747" s="9">
        <v>1</v>
      </c>
      <c r="D747" s="9" t="s">
        <v>232</v>
      </c>
      <c r="E747" s="9">
        <v>1</v>
      </c>
      <c r="F747" s="10">
        <v>5</v>
      </c>
      <c r="G747" s="10">
        <v>1.1499999999999999</v>
      </c>
      <c r="H747" s="10"/>
      <c r="I747" s="10">
        <f t="shared" si="77"/>
        <v>5.75</v>
      </c>
      <c r="J747" s="11"/>
    </row>
    <row r="748" spans="1:10" ht="24.95" customHeight="1" x14ac:dyDescent="0.25">
      <c r="A748" s="12"/>
      <c r="B748" s="8" t="s">
        <v>233</v>
      </c>
      <c r="C748" s="12"/>
      <c r="D748" s="12"/>
      <c r="E748" s="12"/>
      <c r="F748" s="12"/>
      <c r="G748" s="12"/>
      <c r="H748" s="12"/>
      <c r="I748" s="54">
        <f>SUM(I745:I747)</f>
        <v>150.0068</v>
      </c>
      <c r="J748" s="7" t="s">
        <v>246</v>
      </c>
    </row>
    <row r="749" spans="1:10" ht="60" customHeight="1" x14ac:dyDescent="0.25">
      <c r="B749" s="211" t="s">
        <v>115</v>
      </c>
      <c r="C749" s="211"/>
      <c r="D749" s="211"/>
      <c r="E749" s="211"/>
      <c r="F749" s="211"/>
      <c r="G749" s="211"/>
      <c r="H749" s="211"/>
      <c r="I749" s="211"/>
      <c r="J749" s="211"/>
    </row>
    <row r="750" spans="1:10" ht="24.95" customHeight="1" x14ac:dyDescent="0.25">
      <c r="A750" s="7">
        <v>1</v>
      </c>
      <c r="B750" s="8" t="s">
        <v>74</v>
      </c>
      <c r="C750" s="9"/>
      <c r="D750" s="9"/>
      <c r="E750" s="9"/>
      <c r="F750" s="10"/>
      <c r="G750" s="10"/>
      <c r="H750" s="10"/>
      <c r="I750" s="10"/>
      <c r="J750" s="11"/>
    </row>
    <row r="751" spans="1:10" ht="24.95" customHeight="1" x14ac:dyDescent="0.25">
      <c r="A751" s="7"/>
      <c r="B751" s="8"/>
      <c r="C751" s="9">
        <v>1</v>
      </c>
      <c r="D751" s="9" t="s">
        <v>232</v>
      </c>
      <c r="E751" s="9">
        <v>1</v>
      </c>
      <c r="F751" s="10">
        <v>18.12</v>
      </c>
      <c r="G751" s="10">
        <v>13.68</v>
      </c>
      <c r="H751" s="10"/>
      <c r="I751" s="10">
        <f>C751*E751*F751*G751</f>
        <v>247.88160000000002</v>
      </c>
      <c r="J751" s="11"/>
    </row>
    <row r="752" spans="1:10" ht="24.95" customHeight="1" x14ac:dyDescent="0.25">
      <c r="A752" s="12"/>
      <c r="B752" s="8" t="s">
        <v>233</v>
      </c>
      <c r="C752" s="12"/>
      <c r="D752" s="12"/>
      <c r="E752" s="12"/>
      <c r="F752" s="12"/>
      <c r="G752" s="12"/>
      <c r="H752" s="12"/>
      <c r="I752" s="13">
        <f>SUM(I751:I751)</f>
        <v>247.88160000000002</v>
      </c>
      <c r="J752" s="7" t="s">
        <v>246</v>
      </c>
    </row>
    <row r="754" spans="1:10" ht="24.95" customHeight="1" x14ac:dyDescent="0.25">
      <c r="A754" s="7">
        <v>1</v>
      </c>
      <c r="B754" s="8" t="s">
        <v>76</v>
      </c>
      <c r="C754" s="9"/>
      <c r="D754" s="9"/>
      <c r="E754" s="9"/>
      <c r="F754" s="10"/>
      <c r="G754" s="10"/>
      <c r="H754" s="10"/>
      <c r="I754" s="10"/>
      <c r="J754" s="11"/>
    </row>
    <row r="755" spans="1:10" ht="24.95" customHeight="1" x14ac:dyDescent="0.25">
      <c r="A755" s="7"/>
      <c r="B755" s="8"/>
      <c r="C755" s="9">
        <v>1</v>
      </c>
      <c r="D755" s="9" t="s">
        <v>232</v>
      </c>
      <c r="E755" s="9">
        <v>1</v>
      </c>
      <c r="F755" s="10">
        <v>18.12</v>
      </c>
      <c r="G755" s="10">
        <v>13.68</v>
      </c>
      <c r="H755" s="10"/>
      <c r="I755" s="10">
        <f>C755*E755*F755*G755</f>
        <v>247.88160000000002</v>
      </c>
      <c r="J755" s="11"/>
    </row>
    <row r="756" spans="1:10" ht="24.95" customHeight="1" x14ac:dyDescent="0.25">
      <c r="A756" s="7"/>
      <c r="B756" s="8" t="s">
        <v>262</v>
      </c>
      <c r="C756" s="9">
        <v>-1</v>
      </c>
      <c r="D756" s="9" t="s">
        <v>232</v>
      </c>
      <c r="E756" s="9">
        <v>1</v>
      </c>
      <c r="F756" s="10">
        <v>7.66</v>
      </c>
      <c r="G756" s="10">
        <v>6.48</v>
      </c>
      <c r="H756" s="10"/>
      <c r="I756" s="10">
        <f>C756*E756*F756*G756</f>
        <v>-49.636800000000001</v>
      </c>
      <c r="J756" s="11"/>
    </row>
    <row r="757" spans="1:10" ht="24.95" customHeight="1" x14ac:dyDescent="0.25">
      <c r="A757" s="12"/>
      <c r="B757" s="8" t="s">
        <v>233</v>
      </c>
      <c r="C757" s="12"/>
      <c r="D757" s="12"/>
      <c r="E757" s="12"/>
      <c r="F757" s="12"/>
      <c r="G757" s="12"/>
      <c r="H757" s="12"/>
      <c r="I757" s="13">
        <f>SUM(I755:I756)</f>
        <v>198.24480000000003</v>
      </c>
      <c r="J757" s="7" t="s">
        <v>246</v>
      </c>
    </row>
    <row r="759" spans="1:10" ht="24.95" customHeight="1" x14ac:dyDescent="0.25">
      <c r="A759" s="7">
        <v>1</v>
      </c>
      <c r="B759" s="8" t="s">
        <v>277</v>
      </c>
      <c r="C759" s="9"/>
      <c r="D759" s="9"/>
      <c r="E759" s="9"/>
      <c r="F759" s="10"/>
      <c r="G759" s="10"/>
      <c r="H759" s="10"/>
      <c r="I759" s="10"/>
      <c r="J759" s="11"/>
    </row>
    <row r="760" spans="1:10" ht="24.95" customHeight="1" x14ac:dyDescent="0.25">
      <c r="A760" s="7"/>
      <c r="B760" s="8"/>
      <c r="C760" s="9">
        <v>1</v>
      </c>
      <c r="D760" s="9" t="s">
        <v>232</v>
      </c>
      <c r="E760" s="9">
        <v>1</v>
      </c>
      <c r="F760" s="10">
        <v>18.12</v>
      </c>
      <c r="G760" s="10">
        <v>7.66</v>
      </c>
      <c r="H760" s="10"/>
      <c r="I760" s="10">
        <f>C760*E760*F760*G760</f>
        <v>138.79920000000001</v>
      </c>
      <c r="J760" s="11"/>
    </row>
    <row r="761" spans="1:10" ht="24.95" customHeight="1" x14ac:dyDescent="0.25">
      <c r="A761" s="7"/>
      <c r="B761" s="8"/>
      <c r="C761" s="9">
        <v>1</v>
      </c>
      <c r="D761" s="9" t="s">
        <v>232</v>
      </c>
      <c r="E761" s="9">
        <v>1</v>
      </c>
      <c r="F761" s="10">
        <v>3.24</v>
      </c>
      <c r="G761" s="10">
        <v>9.8000000000000007</v>
      </c>
      <c r="H761" s="10"/>
      <c r="I761" s="10">
        <f>C761*E761*F761*G761</f>
        <v>31.752000000000006</v>
      </c>
      <c r="J761" s="11"/>
    </row>
    <row r="762" spans="1:10" ht="24.95" customHeight="1" x14ac:dyDescent="0.25">
      <c r="A762" s="12"/>
      <c r="B762" s="8" t="s">
        <v>233</v>
      </c>
      <c r="C762" s="12"/>
      <c r="D762" s="12"/>
      <c r="E762" s="12"/>
      <c r="F762" s="12"/>
      <c r="G762" s="12"/>
      <c r="H762" s="12"/>
      <c r="I762" s="13">
        <f>SUM(I760:I761)</f>
        <v>170.55120000000002</v>
      </c>
      <c r="J762" s="7" t="s">
        <v>246</v>
      </c>
    </row>
    <row r="764" spans="1:10" ht="24.95" customHeight="1" x14ac:dyDescent="0.25">
      <c r="A764" s="7">
        <v>1</v>
      </c>
      <c r="B764" s="8" t="s">
        <v>278</v>
      </c>
      <c r="C764" s="9"/>
      <c r="D764" s="9"/>
      <c r="E764" s="9"/>
      <c r="F764" s="10"/>
      <c r="G764" s="10"/>
      <c r="H764" s="10"/>
      <c r="I764" s="10"/>
      <c r="J764" s="11"/>
    </row>
    <row r="765" spans="1:10" ht="24.95" customHeight="1" x14ac:dyDescent="0.25">
      <c r="A765" s="7"/>
      <c r="B765" s="8"/>
      <c r="C765" s="9">
        <v>1</v>
      </c>
      <c r="D765" s="9" t="s">
        <v>232</v>
      </c>
      <c r="E765" s="9">
        <v>1</v>
      </c>
      <c r="F765" s="10">
        <v>18.12</v>
      </c>
      <c r="G765" s="10">
        <v>7.66</v>
      </c>
      <c r="H765" s="10"/>
      <c r="I765" s="10">
        <f>C765*E765*F765*G765</f>
        <v>138.79920000000001</v>
      </c>
      <c r="J765" s="11"/>
    </row>
    <row r="766" spans="1:10" ht="24.95" customHeight="1" x14ac:dyDescent="0.25">
      <c r="A766" s="12"/>
      <c r="B766" s="8" t="s">
        <v>233</v>
      </c>
      <c r="C766" s="12"/>
      <c r="D766" s="12"/>
      <c r="E766" s="12"/>
      <c r="F766" s="12"/>
      <c r="G766" s="12"/>
      <c r="H766" s="12"/>
      <c r="I766" s="13">
        <f>SUM(I765:I765)</f>
        <v>138.79920000000001</v>
      </c>
      <c r="J766" s="7" t="s">
        <v>246</v>
      </c>
    </row>
    <row r="768" spans="1:10" ht="60" customHeight="1" x14ac:dyDescent="0.25">
      <c r="B768" s="211" t="s">
        <v>279</v>
      </c>
      <c r="C768" s="211"/>
      <c r="D768" s="211"/>
      <c r="E768" s="211"/>
      <c r="F768" s="211"/>
      <c r="G768" s="211"/>
      <c r="H768" s="211"/>
      <c r="I768" s="211"/>
      <c r="J768" s="211"/>
    </row>
    <row r="769" spans="1:10" ht="24.95" customHeight="1" x14ac:dyDescent="0.25">
      <c r="A769" s="7">
        <v>1</v>
      </c>
      <c r="B769" s="8" t="s">
        <v>74</v>
      </c>
      <c r="C769" s="9"/>
      <c r="D769" s="9"/>
      <c r="E769" s="9"/>
      <c r="F769" s="10"/>
      <c r="G769" s="10"/>
      <c r="H769" s="10"/>
      <c r="I769" s="10"/>
      <c r="J769" s="11"/>
    </row>
    <row r="770" spans="1:10" ht="24.95" customHeight="1" x14ac:dyDescent="0.25">
      <c r="A770" s="7"/>
      <c r="B770" s="8"/>
      <c r="C770" s="9">
        <v>1</v>
      </c>
      <c r="D770" s="9" t="s">
        <v>232</v>
      </c>
      <c r="E770" s="9">
        <v>1</v>
      </c>
      <c r="F770" s="10">
        <v>18.12</v>
      </c>
      <c r="G770" s="10">
        <v>13.68</v>
      </c>
      <c r="H770" s="10"/>
      <c r="I770" s="10">
        <f>C770*E770*F770*G770</f>
        <v>247.88160000000002</v>
      </c>
      <c r="J770" s="11"/>
    </row>
    <row r="771" spans="1:10" ht="24.95" customHeight="1" x14ac:dyDescent="0.25">
      <c r="A771" s="7"/>
      <c r="B771" s="8" t="s">
        <v>262</v>
      </c>
      <c r="C771" s="9">
        <v>-1</v>
      </c>
      <c r="D771" s="9" t="s">
        <v>232</v>
      </c>
      <c r="E771" s="9">
        <v>3</v>
      </c>
      <c r="F771" s="10">
        <v>1.2</v>
      </c>
      <c r="G771" s="10">
        <v>1.5</v>
      </c>
      <c r="H771" s="10"/>
      <c r="I771" s="10">
        <f>C771*E771*F771*G771</f>
        <v>-5.3999999999999995</v>
      </c>
      <c r="J771" s="11"/>
    </row>
    <row r="772" spans="1:10" ht="24.95" customHeight="1" x14ac:dyDescent="0.25">
      <c r="A772" s="7"/>
      <c r="B772" s="8" t="s">
        <v>262</v>
      </c>
      <c r="C772" s="9">
        <v>-1</v>
      </c>
      <c r="D772" s="9" t="s">
        <v>232</v>
      </c>
      <c r="E772" s="9">
        <v>1</v>
      </c>
      <c r="F772" s="10">
        <v>1.8</v>
      </c>
      <c r="G772" s="10">
        <v>2</v>
      </c>
      <c r="H772" s="10"/>
      <c r="I772" s="10">
        <f t="shared" ref="I772" si="78">C772*E772*F772*G772</f>
        <v>-3.6</v>
      </c>
      <c r="J772" s="11"/>
    </row>
    <row r="773" spans="1:10" ht="24.95" customHeight="1" x14ac:dyDescent="0.25">
      <c r="A773" s="12"/>
      <c r="B773" s="8" t="s">
        <v>233</v>
      </c>
      <c r="C773" s="12"/>
      <c r="D773" s="12"/>
      <c r="E773" s="12"/>
      <c r="F773" s="12"/>
      <c r="G773" s="12"/>
      <c r="H773" s="12"/>
      <c r="I773" s="13">
        <f>SUM(I770:I772)</f>
        <v>238.88160000000002</v>
      </c>
      <c r="J773" s="7" t="s">
        <v>246</v>
      </c>
    </row>
    <row r="775" spans="1:10" ht="24.95" customHeight="1" x14ac:dyDescent="0.25">
      <c r="A775" s="7">
        <v>1</v>
      </c>
      <c r="B775" s="8" t="s">
        <v>76</v>
      </c>
      <c r="C775" s="9"/>
      <c r="D775" s="9"/>
      <c r="E775" s="9"/>
      <c r="F775" s="10"/>
      <c r="G775" s="10"/>
      <c r="H775" s="10"/>
      <c r="I775" s="10"/>
      <c r="J775" s="11"/>
    </row>
    <row r="776" spans="1:10" ht="24.95" customHeight="1" x14ac:dyDescent="0.25">
      <c r="A776" s="7"/>
      <c r="B776" s="8"/>
      <c r="C776" s="9">
        <v>1</v>
      </c>
      <c r="D776" s="9" t="s">
        <v>232</v>
      </c>
      <c r="E776" s="9">
        <v>1</v>
      </c>
      <c r="F776" s="10">
        <v>18.12</v>
      </c>
      <c r="G776" s="10">
        <v>13.68</v>
      </c>
      <c r="H776" s="10"/>
      <c r="I776" s="10">
        <f>C776*E776*F776*G776</f>
        <v>247.88160000000002</v>
      </c>
      <c r="J776" s="11"/>
    </row>
    <row r="777" spans="1:10" ht="24.95" customHeight="1" x14ac:dyDescent="0.25">
      <c r="A777" s="7"/>
      <c r="B777" s="8" t="s">
        <v>262</v>
      </c>
      <c r="C777" s="9">
        <v>-1</v>
      </c>
      <c r="D777" s="9" t="s">
        <v>232</v>
      </c>
      <c r="E777" s="9">
        <v>1</v>
      </c>
      <c r="F777" s="10">
        <v>8</v>
      </c>
      <c r="G777" s="10">
        <v>6.48</v>
      </c>
      <c r="H777" s="10"/>
      <c r="I777" s="10">
        <f>C777*E777*F777*G777</f>
        <v>-51.84</v>
      </c>
      <c r="J777" s="11"/>
    </row>
    <row r="778" spans="1:10" ht="24.95" customHeight="1" x14ac:dyDescent="0.25">
      <c r="A778" s="7"/>
      <c r="B778" s="8" t="s">
        <v>262</v>
      </c>
      <c r="C778" s="9">
        <v>-1</v>
      </c>
      <c r="D778" s="9" t="s">
        <v>232</v>
      </c>
      <c r="E778" s="9">
        <v>5</v>
      </c>
      <c r="F778" s="10">
        <v>1.8</v>
      </c>
      <c r="G778" s="10">
        <v>1.5</v>
      </c>
      <c r="H778" s="10"/>
      <c r="I778" s="10">
        <f t="shared" ref="I778" si="79">C778*E778*F778*G778</f>
        <v>-13.5</v>
      </c>
      <c r="J778" s="11"/>
    </row>
    <row r="779" spans="1:10" ht="24.95" customHeight="1" x14ac:dyDescent="0.25">
      <c r="A779" s="12"/>
      <c r="B779" s="8" t="s">
        <v>233</v>
      </c>
      <c r="C779" s="12"/>
      <c r="D779" s="12"/>
      <c r="E779" s="12"/>
      <c r="F779" s="12"/>
      <c r="G779" s="12"/>
      <c r="H779" s="12"/>
      <c r="I779" s="13">
        <f>SUM(I776:I778)</f>
        <v>182.54160000000002</v>
      </c>
      <c r="J779" s="7" t="s">
        <v>246</v>
      </c>
    </row>
    <row r="781" spans="1:10" ht="24.95" customHeight="1" x14ac:dyDescent="0.25">
      <c r="A781" s="7">
        <v>1</v>
      </c>
      <c r="B781" s="8" t="s">
        <v>277</v>
      </c>
      <c r="C781" s="9"/>
      <c r="D781" s="9"/>
      <c r="E781" s="9"/>
      <c r="F781" s="10"/>
      <c r="G781" s="10"/>
      <c r="H781" s="10"/>
      <c r="I781" s="10"/>
      <c r="J781" s="11"/>
    </row>
    <row r="782" spans="1:10" ht="24.95" customHeight="1" x14ac:dyDescent="0.25">
      <c r="A782" s="7"/>
      <c r="B782" s="8"/>
      <c r="C782" s="9">
        <v>1</v>
      </c>
      <c r="D782" s="9" t="s">
        <v>232</v>
      </c>
      <c r="E782" s="9">
        <v>1</v>
      </c>
      <c r="F782" s="10">
        <v>18.12</v>
      </c>
      <c r="G782" s="10">
        <v>7.66</v>
      </c>
      <c r="H782" s="10"/>
      <c r="I782" s="10">
        <f>C782*E782*F782*G782</f>
        <v>138.79920000000001</v>
      </c>
      <c r="J782" s="11"/>
    </row>
    <row r="783" spans="1:10" ht="24.95" customHeight="1" x14ac:dyDescent="0.25">
      <c r="A783" s="7"/>
      <c r="B783" s="8" t="s">
        <v>262</v>
      </c>
      <c r="C783" s="9">
        <v>-1</v>
      </c>
      <c r="D783" s="9" t="s">
        <v>232</v>
      </c>
      <c r="E783" s="9">
        <v>4</v>
      </c>
      <c r="F783" s="10">
        <v>1.8</v>
      </c>
      <c r="G783" s="10">
        <v>1.5</v>
      </c>
      <c r="H783" s="10"/>
      <c r="I783" s="10">
        <f t="shared" ref="I783" si="80">C783*E783*F783*G783</f>
        <v>-10.8</v>
      </c>
      <c r="J783" s="11"/>
    </row>
    <row r="784" spans="1:10" ht="24.95" customHeight="1" x14ac:dyDescent="0.25">
      <c r="A784" s="12"/>
      <c r="B784" s="8" t="s">
        <v>233</v>
      </c>
      <c r="C784" s="12"/>
      <c r="D784" s="12"/>
      <c r="E784" s="12"/>
      <c r="F784" s="12"/>
      <c r="G784" s="12"/>
      <c r="H784" s="12"/>
      <c r="I784" s="13">
        <f>SUM(I782:I783)</f>
        <v>127.99920000000002</v>
      </c>
      <c r="J784" s="7" t="s">
        <v>246</v>
      </c>
    </row>
    <row r="786" spans="1:10" ht="60" customHeight="1" x14ac:dyDescent="0.25">
      <c r="B786" s="203" t="s">
        <v>125</v>
      </c>
      <c r="C786" s="203"/>
      <c r="D786" s="203"/>
      <c r="E786" s="203"/>
      <c r="F786" s="203"/>
      <c r="G786" s="203"/>
      <c r="H786" s="203"/>
      <c r="I786" s="203"/>
      <c r="J786" s="203"/>
    </row>
    <row r="787" spans="1:10" ht="24.95" customHeight="1" x14ac:dyDescent="0.25">
      <c r="A787" s="7">
        <v>1</v>
      </c>
      <c r="B787" s="8" t="s">
        <v>74</v>
      </c>
      <c r="C787" s="9"/>
      <c r="D787" s="9"/>
      <c r="E787" s="9"/>
      <c r="F787" s="10"/>
      <c r="G787" s="10"/>
      <c r="H787" s="10"/>
      <c r="I787" s="10"/>
      <c r="J787" s="11"/>
    </row>
    <row r="788" spans="1:10" ht="24.95" customHeight="1" x14ac:dyDescent="0.25">
      <c r="A788" s="7"/>
      <c r="B788" s="8"/>
      <c r="C788" s="9">
        <v>1</v>
      </c>
      <c r="D788" s="9" t="s">
        <v>232</v>
      </c>
      <c r="E788" s="9">
        <v>3</v>
      </c>
      <c r="F788" s="10">
        <v>1.8</v>
      </c>
      <c r="G788" s="10">
        <v>2</v>
      </c>
      <c r="H788" s="10"/>
      <c r="I788" s="10">
        <f>C788*E788*F788*G788</f>
        <v>10.8</v>
      </c>
      <c r="J788" s="11"/>
    </row>
    <row r="789" spans="1:10" ht="24.95" customHeight="1" x14ac:dyDescent="0.25">
      <c r="A789" s="12"/>
      <c r="B789" s="8" t="s">
        <v>233</v>
      </c>
      <c r="C789" s="12"/>
      <c r="D789" s="12"/>
      <c r="E789" s="12"/>
      <c r="F789" s="12"/>
      <c r="G789" s="12"/>
      <c r="H789" s="12"/>
      <c r="I789" s="13">
        <f>SUM(I788:I788)</f>
        <v>10.8</v>
      </c>
      <c r="J789" s="7" t="s">
        <v>246</v>
      </c>
    </row>
    <row r="791" spans="1:10" ht="24.95" customHeight="1" x14ac:dyDescent="0.25">
      <c r="A791" s="7">
        <v>1</v>
      </c>
      <c r="B791" s="8" t="s">
        <v>76</v>
      </c>
      <c r="C791" s="9"/>
      <c r="D791" s="9"/>
      <c r="E791" s="9"/>
      <c r="F791" s="10"/>
      <c r="G791" s="10"/>
      <c r="H791" s="10"/>
      <c r="I791" s="10"/>
      <c r="J791" s="11"/>
    </row>
    <row r="792" spans="1:10" ht="24.95" customHeight="1" x14ac:dyDescent="0.25">
      <c r="A792" s="7"/>
      <c r="B792" s="8"/>
      <c r="C792" s="9">
        <v>1</v>
      </c>
      <c r="D792" s="9" t="s">
        <v>232</v>
      </c>
      <c r="E792" s="9">
        <v>5</v>
      </c>
      <c r="F792" s="10">
        <v>1.8</v>
      </c>
      <c r="G792" s="10">
        <v>1.5</v>
      </c>
      <c r="H792" s="10"/>
      <c r="I792" s="10">
        <f>C792*E792*F792*G792</f>
        <v>13.5</v>
      </c>
      <c r="J792" s="11"/>
    </row>
    <row r="793" spans="1:10" ht="24.95" customHeight="1" x14ac:dyDescent="0.25">
      <c r="A793" s="7"/>
      <c r="B793" s="8"/>
      <c r="C793" s="9">
        <v>1</v>
      </c>
      <c r="D793" s="9" t="s">
        <v>232</v>
      </c>
      <c r="E793" s="9">
        <v>1</v>
      </c>
      <c r="F793" s="10">
        <v>3.62</v>
      </c>
      <c r="G793" s="10">
        <v>1.2</v>
      </c>
      <c r="H793" s="10"/>
      <c r="I793" s="10">
        <f>C793*E793*F793*G793</f>
        <v>4.3440000000000003</v>
      </c>
      <c r="J793" s="11"/>
    </row>
    <row r="794" spans="1:10" ht="24.95" customHeight="1" x14ac:dyDescent="0.25">
      <c r="A794" s="12"/>
      <c r="B794" s="8" t="s">
        <v>233</v>
      </c>
      <c r="C794" s="12"/>
      <c r="D794" s="12"/>
      <c r="E794" s="12"/>
      <c r="F794" s="12"/>
      <c r="G794" s="12"/>
      <c r="H794" s="12"/>
      <c r="I794" s="13">
        <f>SUM(I792:I793)</f>
        <v>17.844000000000001</v>
      </c>
      <c r="J794" s="7" t="s">
        <v>246</v>
      </c>
    </row>
    <row r="796" spans="1:10" ht="24.95" customHeight="1" x14ac:dyDescent="0.25">
      <c r="A796" s="7">
        <v>1</v>
      </c>
      <c r="B796" s="8" t="s">
        <v>277</v>
      </c>
      <c r="C796" s="9"/>
      <c r="D796" s="9"/>
      <c r="E796" s="9"/>
      <c r="F796" s="10"/>
      <c r="G796" s="10"/>
      <c r="H796" s="10"/>
      <c r="I796" s="10"/>
      <c r="J796" s="11"/>
    </row>
    <row r="797" spans="1:10" ht="24.95" customHeight="1" x14ac:dyDescent="0.25">
      <c r="A797" s="7"/>
      <c r="B797" s="8"/>
      <c r="C797" s="9">
        <v>1</v>
      </c>
      <c r="D797" s="9" t="s">
        <v>232</v>
      </c>
      <c r="E797" s="9">
        <v>5</v>
      </c>
      <c r="F797" s="10">
        <v>1.5</v>
      </c>
      <c r="G797" s="10">
        <v>1.8</v>
      </c>
      <c r="H797" s="10"/>
      <c r="I797" s="10">
        <f>C797*E797*F797*G797</f>
        <v>13.5</v>
      </c>
      <c r="J797" s="11"/>
    </row>
    <row r="798" spans="1:10" ht="24.95" customHeight="1" x14ac:dyDescent="0.25">
      <c r="A798" s="7"/>
      <c r="B798" s="8"/>
      <c r="C798" s="9">
        <v>1</v>
      </c>
      <c r="D798" s="9" t="s">
        <v>232</v>
      </c>
      <c r="E798" s="9">
        <v>1</v>
      </c>
      <c r="F798" s="10">
        <v>3.62</v>
      </c>
      <c r="G798" s="10">
        <v>1.2</v>
      </c>
      <c r="H798" s="10"/>
      <c r="I798" s="10">
        <f t="shared" ref="I798" si="81">C798*E798*F798*G798</f>
        <v>4.3440000000000003</v>
      </c>
      <c r="J798" s="11"/>
    </row>
    <row r="799" spans="1:10" ht="24.95" customHeight="1" x14ac:dyDescent="0.25">
      <c r="A799" s="12"/>
      <c r="B799" s="8" t="s">
        <v>233</v>
      </c>
      <c r="C799" s="12"/>
      <c r="D799" s="12"/>
      <c r="E799" s="12"/>
      <c r="F799" s="12"/>
      <c r="G799" s="12"/>
      <c r="H799" s="12"/>
      <c r="I799" s="13">
        <f>SUM(I797:I798)</f>
        <v>17.844000000000001</v>
      </c>
      <c r="J799" s="7" t="s">
        <v>246</v>
      </c>
    </row>
    <row r="800" spans="1:10" ht="18.75" x14ac:dyDescent="0.3">
      <c r="B800" s="212" t="s">
        <v>126</v>
      </c>
      <c r="C800" s="212"/>
      <c r="D800" s="212"/>
      <c r="E800" s="212"/>
      <c r="F800" s="212"/>
      <c r="G800" s="212"/>
      <c r="H800" s="212"/>
      <c r="I800" s="212"/>
    </row>
    <row r="801" spans="1:10" ht="24.95" customHeight="1" x14ac:dyDescent="0.25">
      <c r="A801" s="7">
        <v>7</v>
      </c>
      <c r="B801" s="8" t="s">
        <v>280</v>
      </c>
      <c r="C801" s="11"/>
      <c r="D801" s="11"/>
      <c r="E801" s="11"/>
      <c r="F801" s="11"/>
      <c r="G801" s="11"/>
      <c r="H801" s="11"/>
      <c r="I801" s="16"/>
      <c r="J801" s="11"/>
    </row>
    <row r="802" spans="1:10" ht="24.95" customHeight="1" x14ac:dyDescent="0.25">
      <c r="A802" s="12"/>
      <c r="B802" s="12" t="s">
        <v>238</v>
      </c>
      <c r="C802" s="9">
        <v>1</v>
      </c>
      <c r="D802" s="9" t="s">
        <v>232</v>
      </c>
      <c r="E802" s="9">
        <v>19</v>
      </c>
      <c r="F802" s="10">
        <v>1</v>
      </c>
      <c r="G802" s="10">
        <v>0.15</v>
      </c>
      <c r="H802" s="10"/>
      <c r="I802" s="10">
        <f t="shared" ref="I802:I806" si="82">C802*E802*F802*G802</f>
        <v>2.85</v>
      </c>
      <c r="J802" s="11"/>
    </row>
    <row r="803" spans="1:10" ht="24.95" customHeight="1" x14ac:dyDescent="0.25">
      <c r="A803" s="12"/>
      <c r="B803" s="12" t="s">
        <v>238</v>
      </c>
      <c r="C803" s="9">
        <v>1</v>
      </c>
      <c r="D803" s="9" t="s">
        <v>232</v>
      </c>
      <c r="E803" s="9">
        <v>19</v>
      </c>
      <c r="F803" s="10">
        <v>1</v>
      </c>
      <c r="G803" s="10">
        <v>0.25</v>
      </c>
      <c r="H803" s="10"/>
      <c r="I803" s="10">
        <f t="shared" ref="I803:I804" si="83">C803*E803*F803*G803</f>
        <v>4.75</v>
      </c>
      <c r="J803" s="11"/>
    </row>
    <row r="804" spans="1:10" ht="24.95" customHeight="1" x14ac:dyDescent="0.25">
      <c r="A804" s="12"/>
      <c r="B804" s="12" t="s">
        <v>238</v>
      </c>
      <c r="C804" s="9">
        <v>1</v>
      </c>
      <c r="D804" s="9" t="s">
        <v>232</v>
      </c>
      <c r="E804" s="9">
        <v>19</v>
      </c>
      <c r="F804" s="10">
        <v>0.25</v>
      </c>
      <c r="G804" s="10">
        <v>0.1</v>
      </c>
      <c r="H804" s="10"/>
      <c r="I804" s="10">
        <f t="shared" si="83"/>
        <v>0.47500000000000003</v>
      </c>
      <c r="J804" s="11"/>
    </row>
    <row r="805" spans="1:10" ht="24.95" customHeight="1" x14ac:dyDescent="0.25">
      <c r="A805" s="12"/>
      <c r="B805" s="12" t="s">
        <v>238</v>
      </c>
      <c r="C805" s="9">
        <v>1</v>
      </c>
      <c r="D805" s="9" t="s">
        <v>232</v>
      </c>
      <c r="E805" s="9">
        <v>19</v>
      </c>
      <c r="F805" s="10">
        <v>0.15</v>
      </c>
      <c r="G805" s="10">
        <v>0.1</v>
      </c>
      <c r="H805" s="10"/>
      <c r="I805" s="10">
        <f t="shared" ref="I805" si="84">C805*E805*F805*G805</f>
        <v>0.28500000000000003</v>
      </c>
      <c r="J805" s="11"/>
    </row>
    <row r="806" spans="1:10" ht="24.95" customHeight="1" x14ac:dyDescent="0.25">
      <c r="A806" s="12"/>
      <c r="B806" s="12" t="s">
        <v>239</v>
      </c>
      <c r="C806" s="9">
        <v>1</v>
      </c>
      <c r="D806" s="9" t="s">
        <v>232</v>
      </c>
      <c r="E806" s="9">
        <v>1</v>
      </c>
      <c r="F806" s="10">
        <v>1</v>
      </c>
      <c r="G806" s="10">
        <v>2</v>
      </c>
      <c r="H806" s="10"/>
      <c r="I806" s="10">
        <f t="shared" si="82"/>
        <v>2</v>
      </c>
      <c r="J806" s="11"/>
    </row>
    <row r="807" spans="1:10" ht="24.95" customHeight="1" x14ac:dyDescent="0.25">
      <c r="A807" s="12"/>
      <c r="B807" s="12"/>
      <c r="C807" s="9"/>
      <c r="D807" s="9"/>
      <c r="E807" s="9"/>
      <c r="F807" s="10"/>
      <c r="G807" s="10"/>
      <c r="H807" s="10"/>
      <c r="I807" s="10"/>
      <c r="J807" s="11"/>
    </row>
    <row r="808" spans="1:10" ht="24.95" customHeight="1" x14ac:dyDescent="0.25">
      <c r="A808" s="12"/>
      <c r="B808" s="12" t="s">
        <v>238</v>
      </c>
      <c r="C808" s="9">
        <v>1</v>
      </c>
      <c r="D808" s="9" t="s">
        <v>232</v>
      </c>
      <c r="E808" s="9">
        <v>19</v>
      </c>
      <c r="F808" s="10">
        <v>1</v>
      </c>
      <c r="G808" s="10">
        <v>0.15</v>
      </c>
      <c r="H808" s="10"/>
      <c r="I808" s="10">
        <f t="shared" ref="I808:I811" si="85">C808*E808*F808*G808</f>
        <v>2.85</v>
      </c>
      <c r="J808" s="11"/>
    </row>
    <row r="809" spans="1:10" ht="24.95" customHeight="1" x14ac:dyDescent="0.25">
      <c r="A809" s="12"/>
      <c r="B809" s="12" t="s">
        <v>238</v>
      </c>
      <c r="C809" s="9">
        <v>1</v>
      </c>
      <c r="D809" s="9" t="s">
        <v>232</v>
      </c>
      <c r="E809" s="9">
        <v>19</v>
      </c>
      <c r="F809" s="10">
        <v>1</v>
      </c>
      <c r="G809" s="10">
        <v>0.25</v>
      </c>
      <c r="H809" s="10"/>
      <c r="I809" s="10">
        <f t="shared" si="85"/>
        <v>4.75</v>
      </c>
      <c r="J809" s="11"/>
    </row>
    <row r="810" spans="1:10" ht="24.95" customHeight="1" x14ac:dyDescent="0.25">
      <c r="A810" s="12"/>
      <c r="B810" s="12" t="s">
        <v>238</v>
      </c>
      <c r="C810" s="9">
        <v>1</v>
      </c>
      <c r="D810" s="9" t="s">
        <v>232</v>
      </c>
      <c r="E810" s="9">
        <v>19</v>
      </c>
      <c r="F810" s="10">
        <v>0.25</v>
      </c>
      <c r="G810" s="10">
        <v>0.1</v>
      </c>
      <c r="H810" s="10"/>
      <c r="I810" s="10">
        <f t="shared" si="85"/>
        <v>0.47500000000000003</v>
      </c>
      <c r="J810" s="11"/>
    </row>
    <row r="811" spans="1:10" ht="24.95" customHeight="1" x14ac:dyDescent="0.25">
      <c r="A811" s="12"/>
      <c r="B811" s="12" t="s">
        <v>238</v>
      </c>
      <c r="C811" s="9">
        <v>1</v>
      </c>
      <c r="D811" s="9" t="s">
        <v>232</v>
      </c>
      <c r="E811" s="9">
        <v>19</v>
      </c>
      <c r="F811" s="10">
        <v>0.15</v>
      </c>
      <c r="G811" s="10">
        <v>0.1</v>
      </c>
      <c r="H811" s="10"/>
      <c r="I811" s="10">
        <f t="shared" si="85"/>
        <v>0.28500000000000003</v>
      </c>
      <c r="J811" s="11"/>
    </row>
    <row r="812" spans="1:10" ht="24.95" customHeight="1" x14ac:dyDescent="0.25">
      <c r="A812" s="12"/>
      <c r="B812" s="12"/>
      <c r="C812" s="9"/>
      <c r="D812" s="9"/>
      <c r="E812" s="9"/>
      <c r="F812" s="10"/>
      <c r="G812" s="10"/>
      <c r="H812" s="10"/>
      <c r="I812" s="10"/>
      <c r="J812" s="11"/>
    </row>
    <row r="813" spans="1:10" ht="24.95" customHeight="1" x14ac:dyDescent="0.25">
      <c r="A813" s="12"/>
      <c r="B813" s="12" t="s">
        <v>238</v>
      </c>
      <c r="C813" s="9">
        <v>1</v>
      </c>
      <c r="D813" s="9" t="s">
        <v>232</v>
      </c>
      <c r="E813" s="9">
        <v>3</v>
      </c>
      <c r="F813" s="10">
        <v>3.62</v>
      </c>
      <c r="G813" s="10">
        <v>0.15</v>
      </c>
      <c r="H813" s="10"/>
      <c r="I813" s="10">
        <f t="shared" ref="I813:I814" si="86">C813*E813*F813*G813</f>
        <v>1.6289999999999998</v>
      </c>
      <c r="J813" s="11"/>
    </row>
    <row r="814" spans="1:10" ht="24.95" customHeight="1" x14ac:dyDescent="0.25">
      <c r="A814" s="12"/>
      <c r="B814" s="12" t="s">
        <v>238</v>
      </c>
      <c r="C814" s="9">
        <v>1</v>
      </c>
      <c r="D814" s="9" t="s">
        <v>232</v>
      </c>
      <c r="E814" s="9">
        <v>3</v>
      </c>
      <c r="F814" s="10">
        <v>3.62</v>
      </c>
      <c r="G814" s="10">
        <v>0.3</v>
      </c>
      <c r="H814" s="10"/>
      <c r="I814" s="10">
        <f t="shared" si="86"/>
        <v>3.2579999999999996</v>
      </c>
      <c r="J814" s="11"/>
    </row>
    <row r="815" spans="1:10" ht="24.95" customHeight="1" x14ac:dyDescent="0.25">
      <c r="A815" s="12"/>
      <c r="B815" s="8" t="s">
        <v>233</v>
      </c>
      <c r="C815" s="12"/>
      <c r="D815" s="12"/>
      <c r="E815" s="12"/>
      <c r="F815" s="12"/>
      <c r="G815" s="12"/>
      <c r="H815" s="12"/>
      <c r="I815" s="13">
        <f>SUM(I802:I814)</f>
        <v>23.607000000000003</v>
      </c>
      <c r="J815" s="7" t="s">
        <v>246</v>
      </c>
    </row>
    <row r="817" spans="1:10" ht="24.95" customHeight="1" x14ac:dyDescent="0.25">
      <c r="A817" s="7">
        <v>7</v>
      </c>
      <c r="B817" s="8" t="s">
        <v>281</v>
      </c>
      <c r="C817" s="11"/>
      <c r="D817" s="11"/>
      <c r="E817" s="11"/>
      <c r="F817" s="11"/>
      <c r="G817" s="11"/>
      <c r="H817" s="11"/>
      <c r="I817" s="16"/>
      <c r="J817" s="11"/>
    </row>
    <row r="818" spans="1:10" ht="24.95" customHeight="1" x14ac:dyDescent="0.25">
      <c r="A818" s="12"/>
      <c r="B818" s="12" t="s">
        <v>238</v>
      </c>
      <c r="C818" s="9">
        <v>1</v>
      </c>
      <c r="D818" s="9" t="s">
        <v>232</v>
      </c>
      <c r="E818" s="9">
        <v>19</v>
      </c>
      <c r="F818" s="10">
        <v>1</v>
      </c>
      <c r="G818" s="10">
        <v>0.15</v>
      </c>
      <c r="H818" s="10"/>
      <c r="I818" s="10">
        <f t="shared" ref="I818:I822" si="87">C818*E818*F818*G818</f>
        <v>2.85</v>
      </c>
      <c r="J818" s="11"/>
    </row>
    <row r="819" spans="1:10" ht="24.95" customHeight="1" x14ac:dyDescent="0.25">
      <c r="A819" s="12"/>
      <c r="B819" s="12" t="s">
        <v>238</v>
      </c>
      <c r="C819" s="9">
        <v>1</v>
      </c>
      <c r="D819" s="9" t="s">
        <v>232</v>
      </c>
      <c r="E819" s="9">
        <v>19</v>
      </c>
      <c r="F819" s="10">
        <v>1</v>
      </c>
      <c r="G819" s="10">
        <v>0.25</v>
      </c>
      <c r="H819" s="10"/>
      <c r="I819" s="10">
        <f t="shared" si="87"/>
        <v>4.75</v>
      </c>
      <c r="J819" s="11"/>
    </row>
    <row r="820" spans="1:10" ht="24.95" customHeight="1" x14ac:dyDescent="0.25">
      <c r="A820" s="12"/>
      <c r="B820" s="12" t="s">
        <v>238</v>
      </c>
      <c r="C820" s="9">
        <v>1</v>
      </c>
      <c r="D820" s="9" t="s">
        <v>232</v>
      </c>
      <c r="E820" s="9">
        <v>19</v>
      </c>
      <c r="F820" s="10">
        <v>0.25</v>
      </c>
      <c r="G820" s="10">
        <v>0.1</v>
      </c>
      <c r="H820" s="10"/>
      <c r="I820" s="10">
        <f t="shared" si="87"/>
        <v>0.47500000000000003</v>
      </c>
      <c r="J820" s="11"/>
    </row>
    <row r="821" spans="1:10" ht="24.95" customHeight="1" x14ac:dyDescent="0.25">
      <c r="A821" s="12"/>
      <c r="B821" s="12" t="s">
        <v>238</v>
      </c>
      <c r="C821" s="9">
        <v>1</v>
      </c>
      <c r="D821" s="9" t="s">
        <v>232</v>
      </c>
      <c r="E821" s="9">
        <v>19</v>
      </c>
      <c r="F821" s="10">
        <v>0.15</v>
      </c>
      <c r="G821" s="10">
        <v>0.1</v>
      </c>
      <c r="H821" s="10"/>
      <c r="I821" s="10">
        <f t="shared" si="87"/>
        <v>0.28500000000000003</v>
      </c>
      <c r="J821" s="11"/>
    </row>
    <row r="822" spans="1:10" ht="24.95" customHeight="1" x14ac:dyDescent="0.25">
      <c r="A822" s="12"/>
      <c r="B822" s="12" t="s">
        <v>239</v>
      </c>
      <c r="C822" s="9">
        <v>1</v>
      </c>
      <c r="D822" s="9" t="s">
        <v>232</v>
      </c>
      <c r="E822" s="9">
        <v>1</v>
      </c>
      <c r="F822" s="10">
        <v>1</v>
      </c>
      <c r="G822" s="10">
        <v>2</v>
      </c>
      <c r="H822" s="10"/>
      <c r="I822" s="10">
        <f t="shared" si="87"/>
        <v>2</v>
      </c>
      <c r="J822" s="11"/>
    </row>
    <row r="823" spans="1:10" ht="24.95" customHeight="1" x14ac:dyDescent="0.25">
      <c r="A823" s="12"/>
      <c r="B823" s="8" t="s">
        <v>233</v>
      </c>
      <c r="C823" s="12"/>
      <c r="D823" s="12"/>
      <c r="E823" s="12"/>
      <c r="F823" s="12"/>
      <c r="G823" s="12"/>
      <c r="H823" s="12"/>
      <c r="I823" s="13">
        <f>SUM(I818:I822)</f>
        <v>10.36</v>
      </c>
      <c r="J823" s="7" t="s">
        <v>246</v>
      </c>
    </row>
    <row r="825" spans="1:10" ht="60" customHeight="1" x14ac:dyDescent="0.25">
      <c r="A825" s="11"/>
      <c r="B825" s="202" t="s">
        <v>127</v>
      </c>
      <c r="C825" s="203"/>
      <c r="D825" s="203"/>
      <c r="E825" s="203"/>
      <c r="F825" s="203"/>
      <c r="G825" s="203"/>
      <c r="H825" s="203"/>
      <c r="I825" s="203"/>
      <c r="J825" s="204"/>
    </row>
    <row r="826" spans="1:10" ht="24.95" customHeight="1" x14ac:dyDescent="0.25">
      <c r="A826" s="7">
        <v>1</v>
      </c>
      <c r="B826" s="8" t="s">
        <v>74</v>
      </c>
      <c r="C826" s="9"/>
      <c r="D826" s="9"/>
      <c r="E826" s="9"/>
      <c r="F826" s="10"/>
      <c r="G826" s="10"/>
      <c r="H826" s="10"/>
      <c r="I826" s="10"/>
      <c r="J826" s="11"/>
    </row>
    <row r="827" spans="1:10" ht="24.95" customHeight="1" x14ac:dyDescent="0.25">
      <c r="A827" s="7"/>
      <c r="B827" s="8"/>
      <c r="C827" s="9">
        <v>2</v>
      </c>
      <c r="D827" s="9" t="s">
        <v>232</v>
      </c>
      <c r="E827" s="9">
        <v>3</v>
      </c>
      <c r="F827" s="10">
        <v>1.8</v>
      </c>
      <c r="G827" s="10">
        <v>2.1</v>
      </c>
      <c r="H827" s="10"/>
      <c r="I827" s="10">
        <f>C827*E827*F827*G827</f>
        <v>22.680000000000003</v>
      </c>
      <c r="J827" s="11"/>
    </row>
    <row r="828" spans="1:10" ht="24.95" customHeight="1" x14ac:dyDescent="0.25">
      <c r="A828" s="7"/>
      <c r="B828" s="8"/>
      <c r="C828" s="9">
        <v>2</v>
      </c>
      <c r="D828" s="9" t="s">
        <v>232</v>
      </c>
      <c r="E828" s="9">
        <v>3</v>
      </c>
      <c r="F828" s="10">
        <v>1.5</v>
      </c>
      <c r="G828" s="10">
        <v>2.1</v>
      </c>
      <c r="H828" s="10"/>
      <c r="I828" s="10">
        <f>C828*E828*F828*G828</f>
        <v>18.900000000000002</v>
      </c>
      <c r="J828" s="11"/>
    </row>
    <row r="829" spans="1:10" ht="24.95" customHeight="1" x14ac:dyDescent="0.25">
      <c r="A829" s="7"/>
      <c r="B829" s="8"/>
      <c r="C829" s="9">
        <v>1</v>
      </c>
      <c r="D829" s="9" t="s">
        <v>232</v>
      </c>
      <c r="E829" s="9">
        <v>1</v>
      </c>
      <c r="F829" s="10">
        <v>7</v>
      </c>
      <c r="G829" s="10">
        <v>0.6</v>
      </c>
      <c r="H829" s="10"/>
      <c r="I829" s="10">
        <f>C829*E829*F829*G829</f>
        <v>4.2</v>
      </c>
      <c r="J829" s="11"/>
    </row>
    <row r="830" spans="1:10" ht="24.95" customHeight="1" x14ac:dyDescent="0.25">
      <c r="A830" s="7"/>
      <c r="B830" s="8"/>
      <c r="C830" s="9">
        <v>-1</v>
      </c>
      <c r="D830" s="9" t="s">
        <v>232</v>
      </c>
      <c r="E830" s="9">
        <v>3</v>
      </c>
      <c r="F830" s="10">
        <v>0.67500000000000004</v>
      </c>
      <c r="G830" s="10">
        <v>2.1</v>
      </c>
      <c r="H830" s="10"/>
      <c r="I830" s="10">
        <f>C830*E830*F830*G830</f>
        <v>-4.2525000000000013</v>
      </c>
      <c r="J830" s="11"/>
    </row>
    <row r="831" spans="1:10" ht="24.95" customHeight="1" x14ac:dyDescent="0.25">
      <c r="A831" s="12"/>
      <c r="B831" s="8" t="s">
        <v>233</v>
      </c>
      <c r="C831" s="12"/>
      <c r="D831" s="12"/>
      <c r="E831" s="12"/>
      <c r="F831" s="12"/>
      <c r="G831" s="12"/>
      <c r="H831" s="12"/>
      <c r="I831" s="13">
        <f>SUM(I827:I830)</f>
        <v>41.527500000000003</v>
      </c>
      <c r="J831" s="7" t="s">
        <v>246</v>
      </c>
    </row>
    <row r="833" spans="1:10" ht="24.95" customHeight="1" x14ac:dyDescent="0.25">
      <c r="A833" s="7">
        <v>1</v>
      </c>
      <c r="B833" s="8" t="s">
        <v>76</v>
      </c>
      <c r="C833" s="9"/>
      <c r="D833" s="9"/>
      <c r="E833" s="9"/>
      <c r="F833" s="10"/>
      <c r="G833" s="10"/>
      <c r="H833" s="10"/>
      <c r="I833" s="10"/>
      <c r="J833" s="11"/>
    </row>
    <row r="834" spans="1:10" ht="24.95" customHeight="1" x14ac:dyDescent="0.25">
      <c r="A834" s="7"/>
      <c r="B834" s="8"/>
      <c r="C834" s="9">
        <v>2</v>
      </c>
      <c r="D834" s="9" t="s">
        <v>232</v>
      </c>
      <c r="E834" s="9">
        <v>5</v>
      </c>
      <c r="F834" s="10">
        <v>1.8</v>
      </c>
      <c r="G834" s="10">
        <v>2.1</v>
      </c>
      <c r="H834" s="10"/>
      <c r="I834" s="10">
        <f>C834*E834*F834*G834</f>
        <v>37.800000000000004</v>
      </c>
      <c r="J834" s="11"/>
    </row>
    <row r="835" spans="1:10" ht="24.95" customHeight="1" x14ac:dyDescent="0.25">
      <c r="A835" s="7"/>
      <c r="B835" s="8"/>
      <c r="C835" s="9">
        <v>2</v>
      </c>
      <c r="D835" s="9" t="s">
        <v>232</v>
      </c>
      <c r="E835" s="9">
        <v>5</v>
      </c>
      <c r="F835" s="10">
        <v>1.5</v>
      </c>
      <c r="G835" s="10">
        <v>2.1</v>
      </c>
      <c r="H835" s="10"/>
      <c r="I835" s="10">
        <f>C835*E835*F835*G835</f>
        <v>31.5</v>
      </c>
      <c r="J835" s="11"/>
    </row>
    <row r="836" spans="1:10" ht="24.95" customHeight="1" x14ac:dyDescent="0.25">
      <c r="A836" s="7"/>
      <c r="B836" s="8"/>
      <c r="C836" s="9">
        <v>1</v>
      </c>
      <c r="D836" s="9" t="s">
        <v>232</v>
      </c>
      <c r="E836" s="9">
        <v>1</v>
      </c>
      <c r="F836" s="10">
        <v>7</v>
      </c>
      <c r="G836" s="10">
        <v>0.6</v>
      </c>
      <c r="H836" s="10"/>
      <c r="I836" s="10">
        <f>C836*E836*F836*G836</f>
        <v>4.2</v>
      </c>
      <c r="J836" s="11"/>
    </row>
    <row r="837" spans="1:10" ht="24.95" customHeight="1" x14ac:dyDescent="0.25">
      <c r="A837" s="7"/>
      <c r="B837" s="8"/>
      <c r="C837" s="9">
        <v>-1</v>
      </c>
      <c r="D837" s="9" t="s">
        <v>232</v>
      </c>
      <c r="E837" s="9">
        <v>5</v>
      </c>
      <c r="F837" s="10">
        <v>0.67500000000000004</v>
      </c>
      <c r="G837" s="10">
        <v>2.1</v>
      </c>
      <c r="H837" s="10"/>
      <c r="I837" s="10">
        <f>C837*E837*F837*G837</f>
        <v>-7.0875000000000004</v>
      </c>
      <c r="J837" s="11"/>
    </row>
    <row r="838" spans="1:10" ht="24.95" customHeight="1" x14ac:dyDescent="0.25">
      <c r="A838" s="12"/>
      <c r="B838" s="8" t="s">
        <v>233</v>
      </c>
      <c r="C838" s="12"/>
      <c r="D838" s="12"/>
      <c r="E838" s="12"/>
      <c r="F838" s="12"/>
      <c r="G838" s="12"/>
      <c r="H838" s="12"/>
      <c r="I838" s="13">
        <f>SUM(I834:I837)</f>
        <v>66.412500000000009</v>
      </c>
      <c r="J838" s="7" t="s">
        <v>246</v>
      </c>
    </row>
    <row r="840" spans="1:10" ht="24.95" customHeight="1" x14ac:dyDescent="0.25">
      <c r="A840" s="7">
        <v>1</v>
      </c>
      <c r="B840" s="8" t="s">
        <v>282</v>
      </c>
      <c r="C840" s="9"/>
      <c r="D840" s="9"/>
      <c r="E840" s="9"/>
      <c r="F840" s="10"/>
      <c r="G840" s="10"/>
      <c r="H840" s="10"/>
      <c r="I840" s="10"/>
      <c r="J840" s="11"/>
    </row>
    <row r="841" spans="1:10" ht="24.95" customHeight="1" x14ac:dyDescent="0.25">
      <c r="A841" s="7"/>
      <c r="B841" s="8"/>
      <c r="C841" s="9">
        <v>2</v>
      </c>
      <c r="D841" s="9" t="s">
        <v>232</v>
      </c>
      <c r="E841" s="9">
        <v>5</v>
      </c>
      <c r="F841" s="10">
        <v>1.8</v>
      </c>
      <c r="G841" s="10">
        <v>2.1</v>
      </c>
      <c r="H841" s="10"/>
      <c r="I841" s="10">
        <f>C841*E841*F841*G841</f>
        <v>37.800000000000004</v>
      </c>
      <c r="J841" s="11"/>
    </row>
    <row r="842" spans="1:10" ht="24.95" customHeight="1" x14ac:dyDescent="0.25">
      <c r="A842" s="7"/>
      <c r="B842" s="8"/>
      <c r="C842" s="9">
        <v>2</v>
      </c>
      <c r="D842" s="9" t="s">
        <v>232</v>
      </c>
      <c r="E842" s="9">
        <v>5</v>
      </c>
      <c r="F842" s="10">
        <v>1.5</v>
      </c>
      <c r="G842" s="10">
        <v>2.1</v>
      </c>
      <c r="H842" s="10"/>
      <c r="I842" s="10">
        <f>C842*E842*F842*G842</f>
        <v>31.5</v>
      </c>
      <c r="J842" s="11"/>
    </row>
    <row r="843" spans="1:10" ht="24.95" customHeight="1" x14ac:dyDescent="0.25">
      <c r="A843" s="7"/>
      <c r="B843" s="8"/>
      <c r="C843" s="9">
        <v>1</v>
      </c>
      <c r="D843" s="9" t="s">
        <v>232</v>
      </c>
      <c r="E843" s="9">
        <v>1</v>
      </c>
      <c r="F843" s="10">
        <v>7</v>
      </c>
      <c r="G843" s="10">
        <v>0.6</v>
      </c>
      <c r="H843" s="10"/>
      <c r="I843" s="10">
        <f>C843*E843*F843*G843</f>
        <v>4.2</v>
      </c>
      <c r="J843" s="11"/>
    </row>
    <row r="844" spans="1:10" ht="24.95" customHeight="1" x14ac:dyDescent="0.25">
      <c r="A844" s="7"/>
      <c r="B844" s="8"/>
      <c r="C844" s="9">
        <v>-1</v>
      </c>
      <c r="D844" s="9" t="s">
        <v>232</v>
      </c>
      <c r="E844" s="9">
        <v>5</v>
      </c>
      <c r="F844" s="10">
        <v>0.67500000000000004</v>
      </c>
      <c r="G844" s="10">
        <v>2.1</v>
      </c>
      <c r="H844" s="10"/>
      <c r="I844" s="10">
        <f>C844*E844*F844*G844</f>
        <v>-7.0875000000000004</v>
      </c>
      <c r="J844" s="11"/>
    </row>
    <row r="845" spans="1:10" ht="24.95" customHeight="1" x14ac:dyDescent="0.25">
      <c r="A845" s="12"/>
      <c r="B845" s="8" t="s">
        <v>233</v>
      </c>
      <c r="C845" s="12"/>
      <c r="D845" s="12"/>
      <c r="E845" s="12"/>
      <c r="F845" s="12"/>
      <c r="G845" s="12"/>
      <c r="H845" s="12"/>
      <c r="I845" s="13">
        <f>SUM(I841:I844)</f>
        <v>66.412500000000009</v>
      </c>
      <c r="J845" s="7" t="s">
        <v>246</v>
      </c>
    </row>
    <row r="846" spans="1:10" ht="41.25" customHeight="1" x14ac:dyDescent="0.25">
      <c r="B846" s="207" t="s">
        <v>212</v>
      </c>
      <c r="C846" s="207"/>
      <c r="D846" s="207"/>
      <c r="E846" s="207"/>
      <c r="F846" s="207"/>
      <c r="G846" s="207"/>
      <c r="H846" s="207"/>
      <c r="I846" s="207"/>
      <c r="J846" s="207"/>
    </row>
    <row r="847" spans="1:10" ht="24.95" customHeight="1" x14ac:dyDescent="0.25">
      <c r="A847" s="7">
        <v>1</v>
      </c>
      <c r="B847" s="8"/>
      <c r="C847" s="9"/>
      <c r="D847" s="9"/>
      <c r="E847" s="9"/>
      <c r="F847" s="10"/>
      <c r="G847" s="10"/>
      <c r="H847" s="10"/>
      <c r="I847" s="10"/>
      <c r="J847" s="11"/>
    </row>
    <row r="848" spans="1:10" ht="24.95" customHeight="1" x14ac:dyDescent="0.25">
      <c r="A848" s="7"/>
      <c r="B848" s="8"/>
      <c r="C848" s="9">
        <v>1</v>
      </c>
      <c r="D848" s="9" t="s">
        <v>232</v>
      </c>
      <c r="E848" s="9">
        <v>1</v>
      </c>
      <c r="F848" s="10">
        <v>18.12</v>
      </c>
      <c r="G848" s="10">
        <v>3</v>
      </c>
      <c r="H848" s="10"/>
      <c r="I848" s="10">
        <f>C848*E848*F848*G848</f>
        <v>54.36</v>
      </c>
      <c r="J848" s="11"/>
    </row>
    <row r="849" spans="1:10" ht="24.95" customHeight="1" x14ac:dyDescent="0.25">
      <c r="A849" s="7"/>
      <c r="B849" s="8"/>
      <c r="C849" s="9">
        <v>1</v>
      </c>
      <c r="D849" s="9" t="s">
        <v>232</v>
      </c>
      <c r="E849" s="9">
        <v>1</v>
      </c>
      <c r="F849" s="10">
        <v>13.68</v>
      </c>
      <c r="G849" s="10">
        <v>3</v>
      </c>
      <c r="H849" s="10"/>
      <c r="I849" s="10">
        <f t="shared" ref="I849:I852" si="88">C849*E849*F849*G849</f>
        <v>41.04</v>
      </c>
      <c r="J849" s="11"/>
    </row>
    <row r="850" spans="1:10" ht="24.95" customHeight="1" x14ac:dyDescent="0.25">
      <c r="A850" s="7"/>
      <c r="B850" s="8"/>
      <c r="C850" s="9">
        <v>1</v>
      </c>
      <c r="D850" s="9" t="s">
        <v>232</v>
      </c>
      <c r="E850" s="9">
        <v>1</v>
      </c>
      <c r="F850" s="10">
        <v>3.57</v>
      </c>
      <c r="G850" s="10">
        <v>3</v>
      </c>
      <c r="H850" s="10"/>
      <c r="I850" s="10">
        <f t="shared" si="88"/>
        <v>10.709999999999999</v>
      </c>
      <c r="J850" s="11"/>
    </row>
    <row r="851" spans="1:10" ht="24.95" customHeight="1" x14ac:dyDescent="0.25">
      <c r="A851" s="7"/>
      <c r="B851" s="8"/>
      <c r="C851" s="9">
        <v>1</v>
      </c>
      <c r="D851" s="9" t="s">
        <v>232</v>
      </c>
      <c r="E851" s="9">
        <v>1</v>
      </c>
      <c r="F851" s="10">
        <v>6.5</v>
      </c>
      <c r="G851" s="10">
        <v>3</v>
      </c>
      <c r="H851" s="10"/>
      <c r="I851" s="10">
        <f t="shared" si="88"/>
        <v>19.5</v>
      </c>
      <c r="J851" s="11"/>
    </row>
    <row r="852" spans="1:10" ht="24.95" customHeight="1" x14ac:dyDescent="0.25">
      <c r="A852" s="7"/>
      <c r="B852" s="8"/>
      <c r="C852" s="9">
        <v>1</v>
      </c>
      <c r="D852" s="9" t="s">
        <v>232</v>
      </c>
      <c r="E852" s="9">
        <v>1</v>
      </c>
      <c r="F852" s="10">
        <v>10.95</v>
      </c>
      <c r="G852" s="10">
        <v>3</v>
      </c>
      <c r="H852" s="10"/>
      <c r="I852" s="10">
        <f t="shared" si="88"/>
        <v>32.849999999999994</v>
      </c>
      <c r="J852" s="11"/>
    </row>
    <row r="853" spans="1:10" ht="24.95" customHeight="1" x14ac:dyDescent="0.25">
      <c r="A853" s="7"/>
      <c r="B853" s="8" t="s">
        <v>262</v>
      </c>
      <c r="C853" s="9"/>
      <c r="D853" s="9"/>
      <c r="E853" s="9"/>
      <c r="F853" s="10"/>
      <c r="G853" s="10"/>
      <c r="H853" s="10"/>
      <c r="I853" s="10"/>
      <c r="J853" s="11"/>
    </row>
    <row r="854" spans="1:10" ht="24.95" customHeight="1" x14ac:dyDescent="0.25">
      <c r="A854" s="7"/>
      <c r="B854" s="8" t="s">
        <v>263</v>
      </c>
      <c r="C854" s="9">
        <v>-1</v>
      </c>
      <c r="D854" s="9" t="s">
        <v>232</v>
      </c>
      <c r="E854" s="9">
        <v>2</v>
      </c>
      <c r="F854" s="10">
        <v>0.92500000000000004</v>
      </c>
      <c r="G854" s="10">
        <v>2.1</v>
      </c>
      <c r="H854" s="10"/>
      <c r="I854" s="10">
        <f t="shared" ref="I854:I858" si="89">C854*E854*F854*G854</f>
        <v>-3.8850000000000002</v>
      </c>
      <c r="J854" s="11"/>
    </row>
    <row r="855" spans="1:10" ht="24.95" customHeight="1" x14ac:dyDescent="0.25">
      <c r="A855" s="7"/>
      <c r="B855" s="8" t="s">
        <v>264</v>
      </c>
      <c r="C855" s="9">
        <v>-1</v>
      </c>
      <c r="D855" s="9" t="s">
        <v>232</v>
      </c>
      <c r="E855" s="9">
        <v>1</v>
      </c>
      <c r="F855" s="10">
        <v>0.67500000000000004</v>
      </c>
      <c r="G855" s="10">
        <v>2.1</v>
      </c>
      <c r="H855" s="10"/>
      <c r="I855" s="10">
        <f t="shared" si="89"/>
        <v>-1.4175000000000002</v>
      </c>
      <c r="J855" s="11"/>
    </row>
    <row r="856" spans="1:10" ht="24.95" customHeight="1" x14ac:dyDescent="0.25">
      <c r="A856" s="7"/>
      <c r="B856" s="8" t="s">
        <v>265</v>
      </c>
      <c r="C856" s="9">
        <v>-1</v>
      </c>
      <c r="D856" s="9" t="s">
        <v>232</v>
      </c>
      <c r="E856" s="9">
        <v>1</v>
      </c>
      <c r="F856" s="10">
        <v>3.04</v>
      </c>
      <c r="G856" s="10">
        <v>2.6</v>
      </c>
      <c r="H856" s="10"/>
      <c r="I856" s="10">
        <f t="shared" si="89"/>
        <v>-7.9040000000000008</v>
      </c>
      <c r="J856" s="11"/>
    </row>
    <row r="857" spans="1:10" ht="24.95" customHeight="1" x14ac:dyDescent="0.25">
      <c r="A857" s="7"/>
      <c r="B857" s="8" t="s">
        <v>266</v>
      </c>
      <c r="C857" s="9">
        <v>-1</v>
      </c>
      <c r="D857" s="9" t="s">
        <v>232</v>
      </c>
      <c r="E857" s="9">
        <v>4</v>
      </c>
      <c r="F857" s="10">
        <v>2.4500000000000002</v>
      </c>
      <c r="G857" s="10">
        <v>1.6</v>
      </c>
      <c r="H857" s="10"/>
      <c r="I857" s="10">
        <f t="shared" si="89"/>
        <v>-15.680000000000001</v>
      </c>
      <c r="J857" s="11"/>
    </row>
    <row r="858" spans="1:10" ht="24.95" customHeight="1" x14ac:dyDescent="0.25">
      <c r="A858" s="7"/>
      <c r="B858" s="8" t="s">
        <v>267</v>
      </c>
      <c r="C858" s="9">
        <v>-1</v>
      </c>
      <c r="D858" s="9" t="s">
        <v>232</v>
      </c>
      <c r="E858" s="9">
        <v>1</v>
      </c>
      <c r="F858" s="10">
        <v>0.6</v>
      </c>
      <c r="G858" s="10">
        <v>0.6</v>
      </c>
      <c r="H858" s="10"/>
      <c r="I858" s="10">
        <f t="shared" si="89"/>
        <v>-0.36</v>
      </c>
      <c r="J858" s="11"/>
    </row>
    <row r="859" spans="1:10" ht="24.95" customHeight="1" x14ac:dyDescent="0.25">
      <c r="A859" s="12"/>
      <c r="B859" s="8" t="s">
        <v>233</v>
      </c>
      <c r="C859" s="12"/>
      <c r="D859" s="12"/>
      <c r="E859" s="12"/>
      <c r="F859" s="12"/>
      <c r="G859" s="12"/>
      <c r="H859" s="12"/>
      <c r="I859" s="13">
        <f>SUM(I848:I858)</f>
        <v>129.21349999999998</v>
      </c>
      <c r="J859" s="7" t="s">
        <v>246</v>
      </c>
    </row>
    <row r="861" spans="1:10" ht="24.95" customHeight="1" x14ac:dyDescent="0.25">
      <c r="A861" s="7">
        <v>1</v>
      </c>
      <c r="B861" s="8" t="s">
        <v>273</v>
      </c>
      <c r="C861" s="9"/>
      <c r="D861" s="9"/>
      <c r="E861" s="9"/>
      <c r="F861" s="10"/>
      <c r="G861" s="10"/>
      <c r="H861" s="10"/>
      <c r="I861" s="10"/>
      <c r="J861" s="11"/>
    </row>
    <row r="862" spans="1:10" ht="24.95" customHeight="1" x14ac:dyDescent="0.25">
      <c r="A862" s="7"/>
      <c r="B862" s="8"/>
      <c r="C862" s="9">
        <v>1</v>
      </c>
      <c r="D862" s="9" t="s">
        <v>232</v>
      </c>
      <c r="E862" s="9">
        <v>2</v>
      </c>
      <c r="F862" s="10">
        <v>18.12</v>
      </c>
      <c r="G862" s="10">
        <v>3</v>
      </c>
      <c r="H862" s="10"/>
      <c r="I862" s="10">
        <f>C862*E862*F862*G862</f>
        <v>108.72</v>
      </c>
      <c r="J862" s="11"/>
    </row>
    <row r="863" spans="1:10" ht="24.95" customHeight="1" x14ac:dyDescent="0.25">
      <c r="A863" s="7"/>
      <c r="B863" s="8"/>
      <c r="C863" s="9">
        <v>1</v>
      </c>
      <c r="D863" s="9" t="s">
        <v>232</v>
      </c>
      <c r="E863" s="9">
        <v>2</v>
      </c>
      <c r="F863" s="10">
        <v>7.19</v>
      </c>
      <c r="G863" s="10">
        <v>3</v>
      </c>
      <c r="H863" s="10"/>
      <c r="I863" s="10">
        <f t="shared" ref="I863" si="90">C863*E863*F863*G863</f>
        <v>43.14</v>
      </c>
      <c r="J863" s="11"/>
    </row>
    <row r="864" spans="1:10" ht="24.95" customHeight="1" x14ac:dyDescent="0.25">
      <c r="A864" s="7"/>
      <c r="B864" s="8" t="s">
        <v>262</v>
      </c>
      <c r="C864" s="9"/>
      <c r="D864" s="9"/>
      <c r="E864" s="9"/>
      <c r="F864" s="10"/>
      <c r="G864" s="10"/>
      <c r="H864" s="10"/>
      <c r="I864" s="10"/>
      <c r="J864" s="11"/>
    </row>
    <row r="865" spans="1:10" ht="24.95" customHeight="1" x14ac:dyDescent="0.25">
      <c r="A865" s="7"/>
      <c r="B865" s="8" t="s">
        <v>266</v>
      </c>
      <c r="C865" s="9">
        <v>-1</v>
      </c>
      <c r="D865" s="9" t="s">
        <v>232</v>
      </c>
      <c r="E865" s="9">
        <v>7</v>
      </c>
      <c r="F865" s="10">
        <v>2.4500000000000002</v>
      </c>
      <c r="G865" s="10">
        <v>1.6</v>
      </c>
      <c r="H865" s="10"/>
      <c r="I865" s="10">
        <f t="shared" ref="I865:I866" si="91">C865*E865*F865*G865</f>
        <v>-27.440000000000005</v>
      </c>
      <c r="J865" s="11"/>
    </row>
    <row r="866" spans="1:10" ht="24.95" customHeight="1" x14ac:dyDescent="0.25">
      <c r="A866" s="7"/>
      <c r="B866" s="8" t="s">
        <v>267</v>
      </c>
      <c r="C866" s="9">
        <v>-1</v>
      </c>
      <c r="D866" s="9" t="s">
        <v>232</v>
      </c>
      <c r="E866" s="9">
        <v>4</v>
      </c>
      <c r="F866" s="10">
        <v>0.6</v>
      </c>
      <c r="G866" s="10">
        <v>0.6</v>
      </c>
      <c r="H866" s="10"/>
      <c r="I866" s="10">
        <f t="shared" si="91"/>
        <v>-1.44</v>
      </c>
      <c r="J866" s="11"/>
    </row>
    <row r="867" spans="1:10" ht="24.95" customHeight="1" x14ac:dyDescent="0.25">
      <c r="A867" s="12"/>
      <c r="B867" s="8" t="s">
        <v>233</v>
      </c>
      <c r="C867" s="12"/>
      <c r="D867" s="12"/>
      <c r="E867" s="12"/>
      <c r="F867" s="12"/>
      <c r="G867" s="12"/>
      <c r="H867" s="12"/>
      <c r="I867" s="13">
        <f>SUM(I862:I866)</f>
        <v>122.98000000000002</v>
      </c>
      <c r="J867" s="7" t="s">
        <v>246</v>
      </c>
    </row>
    <row r="869" spans="1:10" ht="24.95" customHeight="1" x14ac:dyDescent="0.25">
      <c r="A869" s="7">
        <v>1</v>
      </c>
      <c r="B869" s="8" t="s">
        <v>274</v>
      </c>
      <c r="C869" s="9"/>
      <c r="D869" s="9"/>
      <c r="E869" s="9"/>
      <c r="F869" s="10"/>
      <c r="G869" s="10"/>
      <c r="H869" s="10"/>
      <c r="I869" s="10"/>
      <c r="J869" s="11"/>
    </row>
    <row r="870" spans="1:10" ht="24.95" customHeight="1" x14ac:dyDescent="0.25">
      <c r="A870" s="7"/>
      <c r="B870" s="8"/>
      <c r="C870" s="9">
        <v>1</v>
      </c>
      <c r="D870" s="9" t="s">
        <v>232</v>
      </c>
      <c r="E870" s="9">
        <v>2</v>
      </c>
      <c r="F870" s="10">
        <v>18.12</v>
      </c>
      <c r="G870" s="10">
        <v>3</v>
      </c>
      <c r="H870" s="10"/>
      <c r="I870" s="10">
        <f>C870*E870*F870*G870</f>
        <v>108.72</v>
      </c>
      <c r="J870" s="11"/>
    </row>
    <row r="871" spans="1:10" ht="24.95" customHeight="1" x14ac:dyDescent="0.25">
      <c r="A871" s="7"/>
      <c r="B871" s="8"/>
      <c r="C871" s="9">
        <v>1</v>
      </c>
      <c r="D871" s="9" t="s">
        <v>232</v>
      </c>
      <c r="E871" s="9">
        <v>2</v>
      </c>
      <c r="F871" s="10">
        <v>7.19</v>
      </c>
      <c r="G871" s="10">
        <v>3</v>
      </c>
      <c r="H871" s="10"/>
      <c r="I871" s="10">
        <f t="shared" ref="I871" si="92">C871*E871*F871*G871</f>
        <v>43.14</v>
      </c>
      <c r="J871" s="11"/>
    </row>
    <row r="872" spans="1:10" ht="24.95" customHeight="1" x14ac:dyDescent="0.25">
      <c r="A872" s="7"/>
      <c r="B872" s="8" t="s">
        <v>262</v>
      </c>
      <c r="C872" s="9"/>
      <c r="D872" s="9"/>
      <c r="E872" s="9"/>
      <c r="F872" s="10"/>
      <c r="G872" s="10"/>
      <c r="H872" s="10"/>
      <c r="I872" s="10"/>
      <c r="J872" s="11"/>
    </row>
    <row r="873" spans="1:10" ht="24.95" customHeight="1" x14ac:dyDescent="0.25">
      <c r="A873" s="7"/>
      <c r="B873" s="8" t="s">
        <v>266</v>
      </c>
      <c r="C873" s="9">
        <v>-1</v>
      </c>
      <c r="D873" s="9" t="s">
        <v>232</v>
      </c>
      <c r="E873" s="9">
        <v>7</v>
      </c>
      <c r="F873" s="10">
        <v>2.4500000000000002</v>
      </c>
      <c r="G873" s="10">
        <v>1.6</v>
      </c>
      <c r="H873" s="10"/>
      <c r="I873" s="10">
        <f t="shared" ref="I873:I874" si="93">C873*E873*F873*G873</f>
        <v>-27.440000000000005</v>
      </c>
      <c r="J873" s="11"/>
    </row>
    <row r="874" spans="1:10" ht="24.95" customHeight="1" x14ac:dyDescent="0.25">
      <c r="A874" s="7"/>
      <c r="B874" s="8" t="s">
        <v>267</v>
      </c>
      <c r="C874" s="9">
        <v>-1</v>
      </c>
      <c r="D874" s="9" t="s">
        <v>232</v>
      </c>
      <c r="E874" s="9">
        <v>3</v>
      </c>
      <c r="F874" s="10">
        <v>0.6</v>
      </c>
      <c r="G874" s="10">
        <v>0.6</v>
      </c>
      <c r="H874" s="10"/>
      <c r="I874" s="10">
        <f t="shared" si="93"/>
        <v>-1.0799999999999998</v>
      </c>
      <c r="J874" s="11"/>
    </row>
    <row r="875" spans="1:10" ht="24.95" customHeight="1" x14ac:dyDescent="0.25">
      <c r="A875" s="12"/>
      <c r="B875" s="8" t="s">
        <v>233</v>
      </c>
      <c r="C875" s="12"/>
      <c r="D875" s="12"/>
      <c r="E875" s="12"/>
      <c r="F875" s="12"/>
      <c r="G875" s="12"/>
      <c r="H875" s="12"/>
      <c r="I875" s="13">
        <f>SUM(I870:I874)</f>
        <v>123.34000000000002</v>
      </c>
      <c r="J875" s="7" t="s">
        <v>246</v>
      </c>
    </row>
    <row r="877" spans="1:10" ht="28.5" customHeight="1" x14ac:dyDescent="0.25">
      <c r="B877" s="205" t="s">
        <v>275</v>
      </c>
      <c r="C877" s="206"/>
      <c r="D877" s="206"/>
      <c r="E877" s="206"/>
      <c r="F877" s="206"/>
      <c r="G877" s="206"/>
      <c r="H877" s="206"/>
      <c r="I877" s="206"/>
      <c r="J877" s="206"/>
    </row>
    <row r="878" spans="1:10" ht="24.95" customHeight="1" x14ac:dyDescent="0.25">
      <c r="A878" s="7">
        <v>1</v>
      </c>
      <c r="B878" s="8" t="s">
        <v>276</v>
      </c>
      <c r="C878" s="9"/>
      <c r="D878" s="9"/>
      <c r="E878" s="9"/>
      <c r="F878" s="10"/>
      <c r="G878" s="10"/>
      <c r="H878" s="10"/>
      <c r="I878" s="10"/>
      <c r="J878" s="11"/>
    </row>
    <row r="879" spans="1:10" ht="24.95" customHeight="1" x14ac:dyDescent="0.25">
      <c r="A879" s="7"/>
      <c r="B879" s="8"/>
      <c r="C879" s="9">
        <v>1</v>
      </c>
      <c r="D879" s="9" t="s">
        <v>232</v>
      </c>
      <c r="E879" s="9">
        <v>2</v>
      </c>
      <c r="F879" s="10">
        <v>3</v>
      </c>
      <c r="G879" s="10">
        <v>2.85</v>
      </c>
      <c r="H879" s="10"/>
      <c r="I879" s="10">
        <f>C879*E879*F879*G879</f>
        <v>17.100000000000001</v>
      </c>
      <c r="J879" s="11"/>
    </row>
    <row r="880" spans="1:10" ht="24.95" customHeight="1" x14ac:dyDescent="0.25">
      <c r="A880" s="7"/>
      <c r="B880" s="8"/>
      <c r="C880" s="9">
        <v>1</v>
      </c>
      <c r="D880" s="9" t="s">
        <v>232</v>
      </c>
      <c r="E880" s="9">
        <v>2</v>
      </c>
      <c r="F880" s="10">
        <v>12</v>
      </c>
      <c r="G880" s="10">
        <v>2.85</v>
      </c>
      <c r="H880" s="10"/>
      <c r="I880" s="10">
        <f t="shared" ref="I880:I892" si="94">C880*E880*F880*G880</f>
        <v>68.400000000000006</v>
      </c>
      <c r="J880" s="11"/>
    </row>
    <row r="881" spans="1:10" ht="24.95" customHeight="1" x14ac:dyDescent="0.25">
      <c r="A881" s="7"/>
      <c r="B881" s="8"/>
      <c r="C881" s="9">
        <v>1</v>
      </c>
      <c r="D881" s="9" t="s">
        <v>232</v>
      </c>
      <c r="E881" s="9">
        <v>2</v>
      </c>
      <c r="F881" s="10">
        <v>1</v>
      </c>
      <c r="G881" s="10">
        <v>2.85</v>
      </c>
      <c r="H881" s="10"/>
      <c r="I881" s="10">
        <f t="shared" si="94"/>
        <v>5.7</v>
      </c>
      <c r="J881" s="11"/>
    </row>
    <row r="882" spans="1:10" ht="24.95" customHeight="1" x14ac:dyDescent="0.25">
      <c r="A882" s="7"/>
      <c r="B882" s="8"/>
      <c r="C882" s="9">
        <v>1</v>
      </c>
      <c r="D882" s="9" t="s">
        <v>232</v>
      </c>
      <c r="E882" s="9">
        <v>2</v>
      </c>
      <c r="F882" s="10">
        <v>9</v>
      </c>
      <c r="G882" s="10">
        <v>2.85</v>
      </c>
      <c r="H882" s="10"/>
      <c r="I882" s="10">
        <f t="shared" si="94"/>
        <v>51.300000000000004</v>
      </c>
      <c r="J882" s="11"/>
    </row>
    <row r="883" spans="1:10" ht="24.95" customHeight="1" x14ac:dyDescent="0.25">
      <c r="A883" s="7"/>
      <c r="B883" s="8"/>
      <c r="C883" s="9">
        <v>1</v>
      </c>
      <c r="D883" s="9" t="s">
        <v>232</v>
      </c>
      <c r="E883" s="9">
        <v>2</v>
      </c>
      <c r="F883" s="10">
        <v>7.17</v>
      </c>
      <c r="G883" s="10">
        <v>2.85</v>
      </c>
      <c r="H883" s="10"/>
      <c r="I883" s="10">
        <f t="shared" si="94"/>
        <v>40.869</v>
      </c>
      <c r="J883" s="11"/>
    </row>
    <row r="884" spans="1:10" ht="24.95" customHeight="1" x14ac:dyDescent="0.25">
      <c r="A884" s="7"/>
      <c r="B884" s="8"/>
      <c r="C884" s="9">
        <v>1</v>
      </c>
      <c r="D884" s="9" t="s">
        <v>232</v>
      </c>
      <c r="E884" s="9">
        <v>2</v>
      </c>
      <c r="F884" s="10">
        <v>7.65</v>
      </c>
      <c r="G884" s="10">
        <v>2.85</v>
      </c>
      <c r="H884" s="10"/>
      <c r="I884" s="10">
        <f t="shared" si="94"/>
        <v>43.605000000000004</v>
      </c>
      <c r="J884" s="11"/>
    </row>
    <row r="885" spans="1:10" ht="24.95" customHeight="1" x14ac:dyDescent="0.25">
      <c r="A885" s="7"/>
      <c r="B885" s="8"/>
      <c r="C885" s="9">
        <v>1</v>
      </c>
      <c r="D885" s="9" t="s">
        <v>232</v>
      </c>
      <c r="E885" s="9">
        <v>2</v>
      </c>
      <c r="F885" s="10">
        <v>3</v>
      </c>
      <c r="G885" s="10">
        <v>2.85</v>
      </c>
      <c r="H885" s="10"/>
      <c r="I885" s="10">
        <f t="shared" si="94"/>
        <v>17.100000000000001</v>
      </c>
      <c r="J885" s="11"/>
    </row>
    <row r="886" spans="1:10" ht="24.95" customHeight="1" x14ac:dyDescent="0.25">
      <c r="A886" s="7"/>
      <c r="B886" s="8"/>
      <c r="C886" s="9">
        <v>1</v>
      </c>
      <c r="D886" s="9" t="s">
        <v>232</v>
      </c>
      <c r="E886" s="9">
        <v>2</v>
      </c>
      <c r="F886" s="10">
        <v>1.5</v>
      </c>
      <c r="G886" s="10">
        <v>2.85</v>
      </c>
      <c r="H886" s="10"/>
      <c r="I886" s="10">
        <f t="shared" si="94"/>
        <v>8.5500000000000007</v>
      </c>
      <c r="J886" s="11"/>
    </row>
    <row r="887" spans="1:10" ht="24.95" customHeight="1" x14ac:dyDescent="0.25">
      <c r="A887" s="7"/>
      <c r="B887" s="8"/>
      <c r="C887" s="9">
        <v>1</v>
      </c>
      <c r="D887" s="9" t="s">
        <v>232</v>
      </c>
      <c r="E887" s="9">
        <v>2</v>
      </c>
      <c r="F887" s="10">
        <v>1.8</v>
      </c>
      <c r="G887" s="10">
        <v>2.85</v>
      </c>
      <c r="H887" s="10"/>
      <c r="I887" s="10">
        <f t="shared" si="94"/>
        <v>10.26</v>
      </c>
      <c r="J887" s="11"/>
    </row>
    <row r="888" spans="1:10" ht="24.95" customHeight="1" x14ac:dyDescent="0.25">
      <c r="A888" s="7"/>
      <c r="B888" s="8"/>
      <c r="C888" s="9">
        <v>1</v>
      </c>
      <c r="D888" s="9" t="s">
        <v>232</v>
      </c>
      <c r="E888" s="9">
        <v>2</v>
      </c>
      <c r="F888" s="10">
        <v>3.57</v>
      </c>
      <c r="G888" s="10">
        <v>2.85</v>
      </c>
      <c r="H888" s="10"/>
      <c r="I888" s="10">
        <f t="shared" si="94"/>
        <v>20.349</v>
      </c>
      <c r="J888" s="11"/>
    </row>
    <row r="889" spans="1:10" ht="24.95" customHeight="1" x14ac:dyDescent="0.25">
      <c r="A889" s="7"/>
      <c r="B889" s="8"/>
      <c r="C889" s="9">
        <v>1</v>
      </c>
      <c r="D889" s="9" t="s">
        <v>232</v>
      </c>
      <c r="E889" s="9">
        <v>2</v>
      </c>
      <c r="F889" s="10">
        <v>3.6</v>
      </c>
      <c r="G889" s="10">
        <v>2.85</v>
      </c>
      <c r="H889" s="10"/>
      <c r="I889" s="10">
        <f t="shared" si="94"/>
        <v>20.52</v>
      </c>
      <c r="J889" s="11"/>
    </row>
    <row r="890" spans="1:10" ht="24.95" customHeight="1" x14ac:dyDescent="0.25">
      <c r="A890" s="7"/>
      <c r="B890" s="8"/>
      <c r="C890" s="9">
        <v>1</v>
      </c>
      <c r="D890" s="9" t="s">
        <v>232</v>
      </c>
      <c r="E890" s="9">
        <v>2</v>
      </c>
      <c r="F890" s="10">
        <v>4.2</v>
      </c>
      <c r="G890" s="10">
        <v>2.85</v>
      </c>
      <c r="H890" s="10"/>
      <c r="I890" s="10">
        <f t="shared" si="94"/>
        <v>23.94</v>
      </c>
      <c r="J890" s="11"/>
    </row>
    <row r="891" spans="1:10" ht="24.95" customHeight="1" x14ac:dyDescent="0.25">
      <c r="A891" s="7"/>
      <c r="B891" s="8"/>
      <c r="C891" s="9">
        <v>1</v>
      </c>
      <c r="D891" s="9" t="s">
        <v>232</v>
      </c>
      <c r="E891" s="9">
        <v>2</v>
      </c>
      <c r="F891" s="10">
        <v>2.5</v>
      </c>
      <c r="G891" s="10">
        <v>2.85</v>
      </c>
      <c r="H891" s="10"/>
      <c r="I891" s="10">
        <f t="shared" si="94"/>
        <v>14.25</v>
      </c>
      <c r="J891" s="11"/>
    </row>
    <row r="892" spans="1:10" ht="24.95" customHeight="1" x14ac:dyDescent="0.25">
      <c r="A892" s="7"/>
      <c r="B892" s="8"/>
      <c r="C892" s="9">
        <v>1</v>
      </c>
      <c r="D892" s="9" t="s">
        <v>232</v>
      </c>
      <c r="E892" s="9">
        <v>2</v>
      </c>
      <c r="F892" s="10">
        <v>1.2</v>
      </c>
      <c r="G892" s="10">
        <v>2.85</v>
      </c>
      <c r="H892" s="10"/>
      <c r="I892" s="10">
        <f t="shared" si="94"/>
        <v>6.84</v>
      </c>
      <c r="J892" s="11"/>
    </row>
    <row r="893" spans="1:10" ht="24.95" customHeight="1" x14ac:dyDescent="0.25">
      <c r="A893" s="7"/>
      <c r="B893" s="8" t="s">
        <v>262</v>
      </c>
      <c r="C893" s="9"/>
      <c r="D893" s="9"/>
      <c r="E893" s="9"/>
      <c r="F893" s="10"/>
      <c r="G893" s="10"/>
      <c r="H893" s="10"/>
      <c r="I893" s="10"/>
      <c r="J893" s="11"/>
    </row>
    <row r="894" spans="1:10" ht="24.95" customHeight="1" x14ac:dyDescent="0.25">
      <c r="A894" s="7"/>
      <c r="B894" s="8" t="s">
        <v>263</v>
      </c>
      <c r="C894" s="9">
        <v>-2</v>
      </c>
      <c r="D894" s="9" t="s">
        <v>232</v>
      </c>
      <c r="E894" s="9">
        <v>3</v>
      </c>
      <c r="F894" s="10">
        <v>0.92500000000000004</v>
      </c>
      <c r="G894" s="10">
        <v>2.1</v>
      </c>
      <c r="H894" s="10"/>
      <c r="I894" s="10">
        <f t="shared" ref="I894:I895" si="95">C894*E894*F894*G894</f>
        <v>-11.655000000000001</v>
      </c>
      <c r="J894" s="11"/>
    </row>
    <row r="895" spans="1:10" ht="24.95" customHeight="1" x14ac:dyDescent="0.25">
      <c r="A895" s="7"/>
      <c r="B895" s="8" t="s">
        <v>264</v>
      </c>
      <c r="C895" s="9">
        <v>-2</v>
      </c>
      <c r="D895" s="9" t="s">
        <v>232</v>
      </c>
      <c r="E895" s="9">
        <v>2</v>
      </c>
      <c r="F895" s="10">
        <v>0.67500000000000004</v>
      </c>
      <c r="G895" s="10">
        <v>2.1</v>
      </c>
      <c r="H895" s="10"/>
      <c r="I895" s="10">
        <f t="shared" si="95"/>
        <v>-5.6700000000000008</v>
      </c>
      <c r="J895" s="11"/>
    </row>
    <row r="896" spans="1:10" ht="24.95" customHeight="1" x14ac:dyDescent="0.25">
      <c r="A896" s="12"/>
      <c r="B896" s="8" t="s">
        <v>233</v>
      </c>
      <c r="C896" s="12"/>
      <c r="D896" s="12"/>
      <c r="E896" s="12"/>
      <c r="F896" s="12"/>
      <c r="G896" s="12"/>
      <c r="H896" s="12"/>
      <c r="I896" s="13">
        <f>SUM(I879:I895)</f>
        <v>331.45799999999991</v>
      </c>
      <c r="J896" s="7" t="s">
        <v>246</v>
      </c>
    </row>
    <row r="898" spans="1:10" ht="24.95" customHeight="1" x14ac:dyDescent="0.25">
      <c r="A898" s="7">
        <v>1</v>
      </c>
      <c r="B898" s="8" t="s">
        <v>270</v>
      </c>
      <c r="C898" s="9"/>
      <c r="D898" s="9"/>
      <c r="E898" s="9"/>
      <c r="F898" s="10"/>
      <c r="G898" s="10"/>
      <c r="H898" s="10"/>
      <c r="I898" s="10"/>
      <c r="J898" s="11"/>
    </row>
    <row r="899" spans="1:10" ht="24.95" customHeight="1" x14ac:dyDescent="0.25">
      <c r="A899" s="7"/>
      <c r="B899" s="8"/>
      <c r="C899" s="9">
        <v>2</v>
      </c>
      <c r="D899" s="9" t="s">
        <v>232</v>
      </c>
      <c r="E899" s="9">
        <v>4</v>
      </c>
      <c r="F899" s="10">
        <v>3.57</v>
      </c>
      <c r="G899" s="10">
        <v>2.85</v>
      </c>
      <c r="H899" s="10"/>
      <c r="I899" s="10">
        <f>C899*E899*F899*G899</f>
        <v>81.396000000000001</v>
      </c>
      <c r="J899" s="11"/>
    </row>
    <row r="900" spans="1:10" ht="24.95" customHeight="1" x14ac:dyDescent="0.25">
      <c r="A900" s="7"/>
      <c r="B900" s="8"/>
      <c r="C900" s="9">
        <v>2</v>
      </c>
      <c r="D900" s="9" t="s">
        <v>232</v>
      </c>
      <c r="E900" s="9">
        <v>2</v>
      </c>
      <c r="F900" s="10">
        <v>2</v>
      </c>
      <c r="G900" s="10">
        <v>2.85</v>
      </c>
      <c r="H900" s="10"/>
      <c r="I900" s="10">
        <f t="shared" ref="I900:I902" si="96">C900*E900*F900*G900</f>
        <v>22.8</v>
      </c>
      <c r="J900" s="11"/>
    </row>
    <row r="901" spans="1:10" ht="24.95" customHeight="1" x14ac:dyDescent="0.25">
      <c r="A901" s="7"/>
      <c r="B901" s="8"/>
      <c r="C901" s="9">
        <v>2</v>
      </c>
      <c r="D901" s="9" t="s">
        <v>232</v>
      </c>
      <c r="E901" s="9">
        <v>1</v>
      </c>
      <c r="F901" s="10">
        <v>18.12</v>
      </c>
      <c r="G901" s="10">
        <v>2.85</v>
      </c>
      <c r="H901" s="10"/>
      <c r="I901" s="10">
        <f t="shared" si="96"/>
        <v>103.28400000000001</v>
      </c>
      <c r="J901" s="11"/>
    </row>
    <row r="902" spans="1:10" ht="24.95" customHeight="1" x14ac:dyDescent="0.25">
      <c r="A902" s="7"/>
      <c r="B902" s="8"/>
      <c r="C902" s="9">
        <v>2</v>
      </c>
      <c r="D902" s="9" t="s">
        <v>232</v>
      </c>
      <c r="E902" s="9">
        <v>2</v>
      </c>
      <c r="F902" s="10">
        <v>1.2</v>
      </c>
      <c r="G902" s="10">
        <v>2.85</v>
      </c>
      <c r="H902" s="10"/>
      <c r="I902" s="10">
        <f t="shared" si="96"/>
        <v>13.68</v>
      </c>
      <c r="J902" s="11"/>
    </row>
    <row r="903" spans="1:10" ht="24.95" customHeight="1" x14ac:dyDescent="0.25">
      <c r="A903" s="7"/>
      <c r="B903" s="8" t="s">
        <v>262</v>
      </c>
      <c r="C903" s="9"/>
      <c r="D903" s="9"/>
      <c r="E903" s="9"/>
      <c r="F903" s="10"/>
      <c r="G903" s="10"/>
      <c r="H903" s="10"/>
      <c r="I903" s="10"/>
      <c r="J903" s="11"/>
    </row>
    <row r="904" spans="1:10" ht="24.95" customHeight="1" x14ac:dyDescent="0.25">
      <c r="A904" s="7"/>
      <c r="B904" s="8" t="s">
        <v>263</v>
      </c>
      <c r="C904" s="9">
        <v>-2</v>
      </c>
      <c r="D904" s="9" t="s">
        <v>232</v>
      </c>
      <c r="E904" s="9">
        <v>5</v>
      </c>
      <c r="F904" s="10">
        <v>0.92500000000000004</v>
      </c>
      <c r="G904" s="10">
        <v>2.1</v>
      </c>
      <c r="H904" s="10"/>
      <c r="I904" s="10">
        <f t="shared" ref="I904:I905" si="97">C904*E904*F904*G904</f>
        <v>-19.425000000000001</v>
      </c>
      <c r="J904" s="11"/>
    </row>
    <row r="905" spans="1:10" ht="24.95" customHeight="1" x14ac:dyDescent="0.25">
      <c r="A905" s="7"/>
      <c r="B905" s="8" t="s">
        <v>264</v>
      </c>
      <c r="C905" s="9">
        <v>-2</v>
      </c>
      <c r="D905" s="9" t="s">
        <v>232</v>
      </c>
      <c r="E905" s="9">
        <v>5</v>
      </c>
      <c r="F905" s="10">
        <v>0.67500000000000004</v>
      </c>
      <c r="G905" s="10">
        <v>2.1</v>
      </c>
      <c r="H905" s="10"/>
      <c r="I905" s="10">
        <f t="shared" si="97"/>
        <v>-14.175000000000001</v>
      </c>
      <c r="J905" s="11"/>
    </row>
    <row r="906" spans="1:10" ht="24.95" customHeight="1" x14ac:dyDescent="0.25">
      <c r="A906" s="12"/>
      <c r="B906" s="8" t="s">
        <v>233</v>
      </c>
      <c r="C906" s="12"/>
      <c r="D906" s="12"/>
      <c r="E906" s="12"/>
      <c r="F906" s="12"/>
      <c r="G906" s="12"/>
      <c r="H906" s="12"/>
      <c r="I906" s="13">
        <f>SUM(I899:I905)</f>
        <v>187.56</v>
      </c>
      <c r="J906" s="7" t="s">
        <v>246</v>
      </c>
    </row>
    <row r="908" spans="1:10" ht="24.95" customHeight="1" x14ac:dyDescent="0.25">
      <c r="A908" s="7">
        <v>1</v>
      </c>
      <c r="B908" s="8" t="s">
        <v>271</v>
      </c>
      <c r="C908" s="9"/>
      <c r="D908" s="9"/>
      <c r="E908" s="9"/>
      <c r="F908" s="10"/>
      <c r="G908" s="10"/>
      <c r="H908" s="10"/>
      <c r="I908" s="10"/>
      <c r="J908" s="11"/>
    </row>
    <row r="909" spans="1:10" ht="24.95" customHeight="1" x14ac:dyDescent="0.25">
      <c r="A909" s="7"/>
      <c r="B909" s="8"/>
      <c r="C909" s="9">
        <v>1</v>
      </c>
      <c r="D909" s="9" t="s">
        <v>232</v>
      </c>
      <c r="E909" s="9">
        <v>1</v>
      </c>
      <c r="F909" s="10">
        <v>18.12</v>
      </c>
      <c r="G909" s="10">
        <v>2.85</v>
      </c>
      <c r="H909" s="10"/>
      <c r="I909" s="10">
        <f>C909*E909*F909*G909</f>
        <v>51.642000000000003</v>
      </c>
      <c r="J909" s="11"/>
    </row>
    <row r="910" spans="1:10" ht="24.95" customHeight="1" x14ac:dyDescent="0.25">
      <c r="A910" s="7"/>
      <c r="B910" s="8"/>
      <c r="C910" s="9">
        <v>1</v>
      </c>
      <c r="D910" s="9" t="s">
        <v>232</v>
      </c>
      <c r="E910" s="9">
        <v>3</v>
      </c>
      <c r="F910" s="10">
        <v>2</v>
      </c>
      <c r="G910" s="10">
        <v>2.85</v>
      </c>
      <c r="H910" s="10"/>
      <c r="I910" s="10">
        <f t="shared" ref="I910:I913" si="98">C910*E910*F910*G910</f>
        <v>17.100000000000001</v>
      </c>
      <c r="J910" s="11"/>
    </row>
    <row r="911" spans="1:10" ht="24.95" customHeight="1" x14ac:dyDescent="0.25">
      <c r="A911" s="7"/>
      <c r="B911" s="8"/>
      <c r="C911" s="9">
        <v>1</v>
      </c>
      <c r="D911" s="9" t="s">
        <v>232</v>
      </c>
      <c r="E911" s="9">
        <v>5</v>
      </c>
      <c r="F911" s="10">
        <v>3.51</v>
      </c>
      <c r="G911" s="10">
        <v>2.85</v>
      </c>
      <c r="H911" s="10"/>
      <c r="I911" s="10">
        <f t="shared" si="98"/>
        <v>50.017499999999991</v>
      </c>
      <c r="J911" s="11"/>
    </row>
    <row r="912" spans="1:10" ht="24.95" customHeight="1" x14ac:dyDescent="0.25">
      <c r="A912" s="7"/>
      <c r="B912" s="8"/>
      <c r="C912" s="9">
        <v>1</v>
      </c>
      <c r="D912" s="9" t="s">
        <v>232</v>
      </c>
      <c r="E912" s="9">
        <v>1</v>
      </c>
      <c r="F912" s="10">
        <v>2</v>
      </c>
      <c r="G912" s="10">
        <v>2.85</v>
      </c>
      <c r="H912" s="10"/>
      <c r="I912" s="10">
        <f t="shared" si="98"/>
        <v>5.7</v>
      </c>
      <c r="J912" s="11"/>
    </row>
    <row r="913" spans="1:10" ht="24.95" customHeight="1" x14ac:dyDescent="0.25">
      <c r="A913" s="7"/>
      <c r="B913" s="8"/>
      <c r="C913" s="9">
        <v>1</v>
      </c>
      <c r="D913" s="9" t="s">
        <v>232</v>
      </c>
      <c r="E913" s="9">
        <v>2</v>
      </c>
      <c r="F913" s="10">
        <v>3.62</v>
      </c>
      <c r="G913" s="10">
        <v>2.85</v>
      </c>
      <c r="H913" s="10"/>
      <c r="I913" s="10">
        <f t="shared" si="98"/>
        <v>20.634</v>
      </c>
      <c r="J913" s="11"/>
    </row>
    <row r="914" spans="1:10" ht="24.95" customHeight="1" x14ac:dyDescent="0.25">
      <c r="A914" s="7"/>
      <c r="B914" s="8" t="s">
        <v>262</v>
      </c>
      <c r="C914" s="9"/>
      <c r="D914" s="9"/>
      <c r="E914" s="9"/>
      <c r="F914" s="10"/>
      <c r="G914" s="10"/>
      <c r="H914" s="10"/>
      <c r="I914" s="10"/>
      <c r="J914" s="11"/>
    </row>
    <row r="915" spans="1:10" ht="24.95" customHeight="1" x14ac:dyDescent="0.25">
      <c r="A915" s="7"/>
      <c r="B915" s="8" t="s">
        <v>263</v>
      </c>
      <c r="C915" s="9">
        <v>-1</v>
      </c>
      <c r="D915" s="9" t="s">
        <v>232</v>
      </c>
      <c r="E915" s="9">
        <v>6</v>
      </c>
      <c r="F915" s="10">
        <v>0.92500000000000004</v>
      </c>
      <c r="G915" s="10">
        <v>2.1</v>
      </c>
      <c r="H915" s="10"/>
      <c r="I915" s="10">
        <f t="shared" ref="I915:I917" si="99">C915*E915*F915*G915</f>
        <v>-11.655000000000001</v>
      </c>
      <c r="J915" s="11"/>
    </row>
    <row r="916" spans="1:10" ht="24.95" customHeight="1" x14ac:dyDescent="0.25">
      <c r="A916" s="7"/>
      <c r="B916" s="8" t="s">
        <v>264</v>
      </c>
      <c r="C916" s="9">
        <v>-1</v>
      </c>
      <c r="D916" s="9" t="s">
        <v>232</v>
      </c>
      <c r="E916" s="9">
        <v>3</v>
      </c>
      <c r="F916" s="10">
        <v>0.67500000000000004</v>
      </c>
      <c r="G916" s="10">
        <v>2.1</v>
      </c>
      <c r="H916" s="10"/>
      <c r="I916" s="10">
        <f t="shared" si="99"/>
        <v>-4.2525000000000013</v>
      </c>
      <c r="J916" s="11"/>
    </row>
    <row r="917" spans="1:10" ht="24.95" customHeight="1" x14ac:dyDescent="0.25">
      <c r="A917" s="7"/>
      <c r="B917" s="8" t="s">
        <v>272</v>
      </c>
      <c r="C917" s="9">
        <v>-1</v>
      </c>
      <c r="D917" s="9" t="s">
        <v>232</v>
      </c>
      <c r="E917" s="9">
        <v>1</v>
      </c>
      <c r="F917" s="10">
        <v>2.4500000000000002</v>
      </c>
      <c r="G917" s="10">
        <v>2.6</v>
      </c>
      <c r="H917" s="10"/>
      <c r="I917" s="10">
        <f t="shared" si="99"/>
        <v>-6.370000000000001</v>
      </c>
      <c r="J917" s="11"/>
    </row>
    <row r="918" spans="1:10" ht="24.95" customHeight="1" x14ac:dyDescent="0.25">
      <c r="A918" s="12"/>
      <c r="B918" s="8" t="s">
        <v>233</v>
      </c>
      <c r="C918" s="12"/>
      <c r="D918" s="12"/>
      <c r="E918" s="12"/>
      <c r="F918" s="12"/>
      <c r="G918" s="12"/>
      <c r="H918" s="12"/>
      <c r="I918" s="13">
        <f>SUM(I909:I917)</f>
        <v>122.816</v>
      </c>
      <c r="J918" s="7" t="s">
        <v>246</v>
      </c>
    </row>
    <row r="921" spans="1:10" ht="24.95" customHeight="1" x14ac:dyDescent="0.25">
      <c r="A921" s="7">
        <v>1</v>
      </c>
      <c r="B921" s="55" t="s">
        <v>306</v>
      </c>
      <c r="C921" s="9"/>
      <c r="D921" s="9"/>
      <c r="E921" s="9"/>
      <c r="F921" s="10"/>
      <c r="G921" s="10"/>
      <c r="H921" s="10"/>
      <c r="I921" s="10"/>
      <c r="J921" s="11"/>
    </row>
    <row r="922" spans="1:10" ht="24.95" customHeight="1" x14ac:dyDescent="0.25">
      <c r="A922" s="7"/>
      <c r="B922" s="8" t="s">
        <v>298</v>
      </c>
      <c r="C922" s="9">
        <v>1</v>
      </c>
      <c r="D922" s="9" t="s">
        <v>232</v>
      </c>
      <c r="E922" s="9">
        <v>8</v>
      </c>
      <c r="F922" s="10">
        <v>1.8</v>
      </c>
      <c r="G922" s="10">
        <v>1.8</v>
      </c>
      <c r="H922" s="10"/>
      <c r="I922" s="10">
        <f t="shared" ref="I922:I925" si="100">C922*E922*F922*G922</f>
        <v>25.92</v>
      </c>
      <c r="J922" s="11"/>
    </row>
    <row r="923" spans="1:10" ht="24.95" customHeight="1" x14ac:dyDescent="0.25">
      <c r="A923" s="7"/>
      <c r="B923" s="8" t="s">
        <v>301</v>
      </c>
      <c r="C923" s="9">
        <v>1</v>
      </c>
      <c r="D923" s="9" t="s">
        <v>232</v>
      </c>
      <c r="E923" s="9">
        <v>4</v>
      </c>
      <c r="F923" s="10">
        <v>2.375</v>
      </c>
      <c r="G923" s="10">
        <v>1.8</v>
      </c>
      <c r="H923" s="10"/>
      <c r="I923" s="10">
        <f t="shared" si="100"/>
        <v>17.100000000000001</v>
      </c>
      <c r="J923" s="11"/>
    </row>
    <row r="924" spans="1:10" ht="24.95" customHeight="1" x14ac:dyDescent="0.25">
      <c r="A924" s="7"/>
      <c r="B924" s="8" t="s">
        <v>299</v>
      </c>
      <c r="C924" s="9">
        <v>1</v>
      </c>
      <c r="D924" s="9" t="s">
        <v>232</v>
      </c>
      <c r="E924" s="9">
        <v>4</v>
      </c>
      <c r="F924" s="10">
        <v>1.5</v>
      </c>
      <c r="G924" s="10">
        <v>1.5</v>
      </c>
      <c r="H924" s="10"/>
      <c r="I924" s="10">
        <f t="shared" si="100"/>
        <v>9</v>
      </c>
      <c r="J924" s="11"/>
    </row>
    <row r="925" spans="1:10" ht="24.95" customHeight="1" x14ac:dyDescent="0.25">
      <c r="A925" s="7"/>
      <c r="B925" s="8" t="s">
        <v>300</v>
      </c>
      <c r="C925" s="9">
        <v>1</v>
      </c>
      <c r="D925" s="9" t="s">
        <v>232</v>
      </c>
      <c r="E925" s="9">
        <v>4</v>
      </c>
      <c r="F925" s="10">
        <v>1</v>
      </c>
      <c r="G925" s="10">
        <v>1</v>
      </c>
      <c r="H925" s="10"/>
      <c r="I925" s="10">
        <f t="shared" si="100"/>
        <v>4</v>
      </c>
      <c r="J925" s="11"/>
    </row>
    <row r="926" spans="1:10" ht="24.95" customHeight="1" x14ac:dyDescent="0.25">
      <c r="A926" s="12"/>
      <c r="B926" s="8" t="s">
        <v>233</v>
      </c>
      <c r="C926" s="12"/>
      <c r="D926" s="12"/>
      <c r="E926" s="12"/>
      <c r="F926" s="12"/>
      <c r="G926" s="12"/>
      <c r="H926" s="12"/>
      <c r="I926" s="54">
        <f>SUM(I922:I925)</f>
        <v>56.02</v>
      </c>
      <c r="J926" s="7" t="s">
        <v>234</v>
      </c>
    </row>
    <row r="927" spans="1:10" ht="24.95" customHeight="1" x14ac:dyDescent="0.25">
      <c r="A927" s="7">
        <v>3</v>
      </c>
      <c r="B927" s="55" t="s">
        <v>241</v>
      </c>
      <c r="C927" s="9"/>
      <c r="D927" s="9"/>
      <c r="E927" s="9"/>
      <c r="F927" s="10"/>
      <c r="G927" s="10"/>
      <c r="H927" s="10"/>
      <c r="I927" s="10"/>
      <c r="J927" s="11"/>
    </row>
    <row r="928" spans="1:10" ht="24.95" customHeight="1" x14ac:dyDescent="0.25">
      <c r="A928" s="7"/>
      <c r="B928" s="8" t="s">
        <v>302</v>
      </c>
      <c r="C928" s="9">
        <v>1</v>
      </c>
      <c r="D928" s="9" t="s">
        <v>232</v>
      </c>
      <c r="E928" s="9">
        <v>3</v>
      </c>
      <c r="F928" s="10">
        <v>15.75</v>
      </c>
      <c r="G928" s="10">
        <v>0.35</v>
      </c>
      <c r="H928" s="10"/>
      <c r="I928" s="10">
        <f t="shared" ref="I928:I933" si="101">C928*E928*F928*G928</f>
        <v>16.537499999999998</v>
      </c>
      <c r="J928" s="11"/>
    </row>
    <row r="929" spans="1:12" ht="24.95" customHeight="1" x14ac:dyDescent="0.25">
      <c r="A929" s="7"/>
      <c r="B929" s="8" t="s">
        <v>302</v>
      </c>
      <c r="C929" s="9">
        <v>1</v>
      </c>
      <c r="D929" s="9" t="s">
        <v>232</v>
      </c>
      <c r="E929" s="9">
        <v>2</v>
      </c>
      <c r="F929" s="10">
        <v>20.85</v>
      </c>
      <c r="G929" s="10">
        <v>0.35</v>
      </c>
      <c r="H929" s="10"/>
      <c r="I929" s="10">
        <f t="shared" si="101"/>
        <v>14.595000000000001</v>
      </c>
      <c r="J929" s="11"/>
    </row>
    <row r="930" spans="1:12" ht="24.95" customHeight="1" x14ac:dyDescent="0.25">
      <c r="A930" s="7"/>
      <c r="B930" s="8" t="s">
        <v>302</v>
      </c>
      <c r="C930" s="9">
        <v>1</v>
      </c>
      <c r="D930" s="9" t="s">
        <v>232</v>
      </c>
      <c r="E930" s="9">
        <v>2</v>
      </c>
      <c r="F930" s="10">
        <v>4.0199999999999996</v>
      </c>
      <c r="G930" s="10">
        <v>0.35</v>
      </c>
      <c r="H930" s="10"/>
      <c r="I930" s="10">
        <f t="shared" si="101"/>
        <v>2.8139999999999996</v>
      </c>
      <c r="J930" s="11"/>
    </row>
    <row r="931" spans="1:12" ht="24.95" customHeight="1" x14ac:dyDescent="0.25">
      <c r="A931" s="7"/>
      <c r="B931" s="8" t="s">
        <v>302</v>
      </c>
      <c r="C931" s="9">
        <v>1</v>
      </c>
      <c r="D931" s="9" t="s">
        <v>232</v>
      </c>
      <c r="E931" s="9">
        <v>4</v>
      </c>
      <c r="F931" s="10">
        <v>11.02</v>
      </c>
      <c r="G931" s="10">
        <v>0.35</v>
      </c>
      <c r="H931" s="10"/>
      <c r="I931" s="10">
        <f t="shared" si="101"/>
        <v>15.427999999999999</v>
      </c>
      <c r="J931" s="11"/>
    </row>
    <row r="932" spans="1:12" ht="24.95" customHeight="1" x14ac:dyDescent="0.25">
      <c r="A932" s="7"/>
      <c r="B932" s="8" t="s">
        <v>303</v>
      </c>
      <c r="C932" s="9">
        <v>1</v>
      </c>
      <c r="D932" s="9" t="s">
        <v>232</v>
      </c>
      <c r="E932" s="9">
        <v>1</v>
      </c>
      <c r="F932" s="10">
        <v>0.9</v>
      </c>
      <c r="G932" s="10">
        <v>0.25</v>
      </c>
      <c r="H932" s="10"/>
      <c r="I932" s="10">
        <f t="shared" si="101"/>
        <v>0.22500000000000001</v>
      </c>
      <c r="J932" s="11"/>
    </row>
    <row r="933" spans="1:12" ht="24.95" customHeight="1" x14ac:dyDescent="0.25">
      <c r="A933" s="7"/>
      <c r="B933" s="8" t="s">
        <v>304</v>
      </c>
      <c r="C933" s="9">
        <v>1</v>
      </c>
      <c r="D933" s="9" t="s">
        <v>232</v>
      </c>
      <c r="E933" s="9">
        <v>1</v>
      </c>
      <c r="F933" s="10">
        <v>0.9</v>
      </c>
      <c r="G933" s="10">
        <v>0.15</v>
      </c>
      <c r="H933" s="10"/>
      <c r="I933" s="10">
        <f t="shared" si="101"/>
        <v>0.13500000000000001</v>
      </c>
      <c r="J933" s="11"/>
      <c r="L933" s="61">
        <f>I934+I926</f>
        <v>105.75450000000001</v>
      </c>
    </row>
    <row r="934" spans="1:12" ht="24.95" customHeight="1" x14ac:dyDescent="0.25">
      <c r="A934" s="12"/>
      <c r="B934" s="8" t="s">
        <v>233</v>
      </c>
      <c r="C934" s="12"/>
      <c r="D934" s="12"/>
      <c r="E934" s="12"/>
      <c r="F934" s="12"/>
      <c r="G934" s="12"/>
      <c r="H934" s="12"/>
      <c r="I934" s="54">
        <f>SUM(I928:I933)</f>
        <v>49.734499999999997</v>
      </c>
      <c r="J934" s="7" t="s">
        <v>234</v>
      </c>
    </row>
  </sheetData>
  <sheetProtection password="CC1D" sheet="1" objects="1" scenarios="1"/>
  <mergeCells count="24">
    <mergeCell ref="A1:J1"/>
    <mergeCell ref="C2:E2"/>
    <mergeCell ref="A49:J49"/>
    <mergeCell ref="C50:E50"/>
    <mergeCell ref="B715:J715"/>
    <mergeCell ref="B446:I446"/>
    <mergeCell ref="B466:I466"/>
    <mergeCell ref="B428:J428"/>
    <mergeCell ref="C447:E447"/>
    <mergeCell ref="B825:J825"/>
    <mergeCell ref="B877:J877"/>
    <mergeCell ref="B846:J846"/>
    <mergeCell ref="C408:E408"/>
    <mergeCell ref="B677:J677"/>
    <mergeCell ref="B749:J749"/>
    <mergeCell ref="B768:J768"/>
    <mergeCell ref="B786:J786"/>
    <mergeCell ref="B800:I800"/>
    <mergeCell ref="C409:E409"/>
    <mergeCell ref="B664:J664"/>
    <mergeCell ref="B673:J673"/>
    <mergeCell ref="B678:J678"/>
    <mergeCell ref="C689:E689"/>
    <mergeCell ref="C690:E690"/>
  </mergeCells>
  <phoneticPr fontId="13" type="noConversion"/>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668"/>
  <sheetViews>
    <sheetView topLeftCell="A40" workbookViewId="0">
      <selection activeCell="H54" sqref="H54:H55"/>
    </sheetView>
  </sheetViews>
  <sheetFormatPr defaultRowHeight="15" x14ac:dyDescent="0.25"/>
  <cols>
    <col min="2" max="2" width="26.5703125" customWidth="1"/>
    <col min="8" max="8" width="10.7109375" customWidth="1"/>
    <col min="9" max="9" width="9.5703125" bestFit="1" customWidth="1"/>
    <col min="10" max="11" width="9.28515625" bestFit="1" customWidth="1"/>
  </cols>
  <sheetData>
    <row r="1" spans="1:17" ht="15.75" x14ac:dyDescent="0.25">
      <c r="A1" s="223" t="s">
        <v>248</v>
      </c>
      <c r="B1" s="224"/>
      <c r="C1" s="224"/>
      <c r="D1" s="224"/>
      <c r="E1" s="224"/>
      <c r="F1" s="224"/>
      <c r="G1" s="224"/>
      <c r="H1" s="224"/>
      <c r="I1" s="224"/>
      <c r="J1" s="224"/>
      <c r="K1" s="224"/>
      <c r="L1" s="225"/>
    </row>
    <row r="2" spans="1:17" x14ac:dyDescent="0.25">
      <c r="A2" s="19" t="s">
        <v>2</v>
      </c>
      <c r="B2" s="20" t="s">
        <v>226</v>
      </c>
      <c r="C2" s="220" t="s">
        <v>227</v>
      </c>
      <c r="D2" s="221"/>
      <c r="E2" s="222"/>
      <c r="F2" s="20" t="s">
        <v>228</v>
      </c>
      <c r="G2" s="21" t="s">
        <v>249</v>
      </c>
      <c r="H2" s="21" t="s">
        <v>250</v>
      </c>
      <c r="I2" s="21" t="s">
        <v>251</v>
      </c>
      <c r="J2" s="21" t="s">
        <v>252</v>
      </c>
      <c r="K2" s="21" t="s">
        <v>253</v>
      </c>
      <c r="L2" s="21" t="s">
        <v>254</v>
      </c>
    </row>
    <row r="3" spans="1:17" x14ac:dyDescent="0.25">
      <c r="A3" s="14">
        <v>1</v>
      </c>
      <c r="B3" s="15" t="s">
        <v>247</v>
      </c>
      <c r="C3" s="11"/>
      <c r="D3" s="11"/>
      <c r="E3" s="11"/>
      <c r="F3" s="11"/>
      <c r="G3" s="11"/>
      <c r="H3" s="22"/>
      <c r="I3" s="22"/>
      <c r="J3" s="22"/>
      <c r="K3" s="22"/>
      <c r="L3" s="22"/>
    </row>
    <row r="4" spans="1:17" ht="15.75" x14ac:dyDescent="0.25">
      <c r="A4" s="12"/>
      <c r="B4" s="12" t="s">
        <v>373</v>
      </c>
      <c r="C4" s="72">
        <v>1</v>
      </c>
      <c r="D4" s="9" t="s">
        <v>232</v>
      </c>
      <c r="E4" s="9">
        <v>8</v>
      </c>
      <c r="F4" s="10">
        <v>39.130000000000003</v>
      </c>
      <c r="G4" s="10"/>
      <c r="H4" s="10"/>
      <c r="I4" s="10">
        <f>C4*E4*F4</f>
        <v>313.04000000000002</v>
      </c>
      <c r="J4" s="24"/>
      <c r="K4" s="10"/>
      <c r="L4" s="22"/>
    </row>
    <row r="5" spans="1:17" ht="15.75" x14ac:dyDescent="0.25">
      <c r="A5" s="12"/>
      <c r="B5" s="12"/>
      <c r="C5" s="72">
        <v>1</v>
      </c>
      <c r="D5" s="9" t="s">
        <v>232</v>
      </c>
      <c r="E5" s="9">
        <v>390</v>
      </c>
      <c r="F5" s="10">
        <v>1</v>
      </c>
      <c r="G5" s="10">
        <f>C5*E5*F5</f>
        <v>390</v>
      </c>
      <c r="H5" s="10"/>
      <c r="I5" s="10"/>
      <c r="J5" s="24"/>
      <c r="K5" s="10"/>
      <c r="L5" s="22"/>
    </row>
    <row r="6" spans="1:17" ht="15.75" x14ac:dyDescent="0.25">
      <c r="A6" s="12"/>
      <c r="B6" s="12"/>
      <c r="C6" s="9"/>
      <c r="D6" s="9"/>
      <c r="E6" s="9"/>
      <c r="F6" s="10"/>
      <c r="G6" s="16">
        <f>SUM(G3:G5)</f>
        <v>390</v>
      </c>
      <c r="H6" s="16">
        <f>SUM(H4:H5)</f>
        <v>0</v>
      </c>
      <c r="I6" s="16">
        <f>SUM(I3:I5)</f>
        <v>313.04000000000002</v>
      </c>
      <c r="J6" s="16">
        <f>SUM(J3:J5)</f>
        <v>0</v>
      </c>
      <c r="K6" s="16">
        <f>SUM(K3:K5)</f>
        <v>0</v>
      </c>
      <c r="L6" s="16">
        <f>SUM(L3:L5)</f>
        <v>0</v>
      </c>
    </row>
    <row r="7" spans="1:17" ht="15.75" x14ac:dyDescent="0.25">
      <c r="A7" s="12"/>
      <c r="B7" s="12" t="s">
        <v>257</v>
      </c>
      <c r="C7" s="9"/>
      <c r="D7" s="9"/>
      <c r="E7" s="9"/>
      <c r="F7" s="10"/>
      <c r="G7" s="10">
        <f t="shared" ref="G7:L7" si="0">G6*0.1</f>
        <v>39</v>
      </c>
      <c r="H7" s="10">
        <f t="shared" si="0"/>
        <v>0</v>
      </c>
      <c r="I7" s="10">
        <f t="shared" si="0"/>
        <v>31.304000000000002</v>
      </c>
      <c r="J7" s="10">
        <f t="shared" si="0"/>
        <v>0</v>
      </c>
      <c r="K7" s="10">
        <f t="shared" si="0"/>
        <v>0</v>
      </c>
      <c r="L7" s="10">
        <f t="shared" si="0"/>
        <v>0</v>
      </c>
    </row>
    <row r="8" spans="1:17" ht="15.75" x14ac:dyDescent="0.25">
      <c r="A8" s="12"/>
      <c r="B8" s="12"/>
      <c r="C8" s="9"/>
      <c r="D8" s="9"/>
      <c r="E8" s="9"/>
      <c r="F8" s="10"/>
      <c r="G8" s="7">
        <f t="shared" ref="G8:L8" si="1">SUM(G6:G7)</f>
        <v>429</v>
      </c>
      <c r="H8" s="7">
        <f t="shared" si="1"/>
        <v>0</v>
      </c>
      <c r="I8" s="7">
        <f t="shared" si="1"/>
        <v>344.34400000000005</v>
      </c>
      <c r="J8" s="7">
        <f t="shared" si="1"/>
        <v>0</v>
      </c>
      <c r="K8" s="7">
        <f t="shared" si="1"/>
        <v>0</v>
      </c>
      <c r="L8" s="7">
        <f t="shared" si="1"/>
        <v>0</v>
      </c>
      <c r="N8" s="61">
        <f>J4+J5</f>
        <v>0</v>
      </c>
    </row>
    <row r="9" spans="1:17" ht="15.75" x14ac:dyDescent="0.25">
      <c r="A9" s="12"/>
      <c r="B9" s="12" t="s">
        <v>258</v>
      </c>
      <c r="C9" s="9"/>
      <c r="D9" s="9"/>
      <c r="E9" s="9"/>
      <c r="F9" s="10"/>
      <c r="G9" s="25">
        <v>0.222</v>
      </c>
      <c r="H9" s="25">
        <v>0.61699999999999999</v>
      </c>
      <c r="I9" s="25">
        <v>0.88800000000000001</v>
      </c>
      <c r="J9" s="16">
        <v>1.58</v>
      </c>
      <c r="K9" s="16">
        <v>2.46</v>
      </c>
      <c r="L9" s="23">
        <f>L8/6</f>
        <v>0</v>
      </c>
      <c r="N9">
        <f>N8*0.1</f>
        <v>0</v>
      </c>
    </row>
    <row r="10" spans="1:17" ht="15.75" x14ac:dyDescent="0.25">
      <c r="A10" s="12"/>
      <c r="B10" s="12" t="s">
        <v>233</v>
      </c>
      <c r="C10" s="9"/>
      <c r="D10" s="9"/>
      <c r="E10" s="9"/>
      <c r="F10" s="10"/>
      <c r="G10" s="13">
        <f>G8*G9</f>
        <v>95.238</v>
      </c>
      <c r="H10" s="13">
        <f>H8*H9</f>
        <v>0</v>
      </c>
      <c r="I10" s="13">
        <f>I8*I9</f>
        <v>305.77747200000005</v>
      </c>
      <c r="J10" s="135">
        <f>J8*J9</f>
        <v>0</v>
      </c>
      <c r="K10" s="135">
        <f>K8*K9</f>
        <v>0</v>
      </c>
      <c r="L10" s="11"/>
      <c r="N10" s="61">
        <f>N8+N9</f>
        <v>0</v>
      </c>
    </row>
    <row r="11" spans="1:17" x14ac:dyDescent="0.25">
      <c r="N11">
        <f>N10*1.58</f>
        <v>0</v>
      </c>
    </row>
    <row r="12" spans="1:17" ht="15.75" x14ac:dyDescent="0.25">
      <c r="A12" s="12"/>
      <c r="B12" s="12"/>
      <c r="C12" s="9"/>
      <c r="D12" s="9"/>
      <c r="E12" s="9"/>
      <c r="F12" s="10"/>
      <c r="G12" s="10"/>
      <c r="H12" s="10"/>
      <c r="I12" s="10"/>
      <c r="J12" s="11"/>
      <c r="K12" s="10"/>
      <c r="L12" s="11"/>
    </row>
    <row r="13" spans="1:17" x14ac:dyDescent="0.25">
      <c r="A13" s="14">
        <v>3</v>
      </c>
      <c r="B13" s="15" t="s">
        <v>260</v>
      </c>
      <c r="C13" s="11"/>
      <c r="D13" s="11"/>
      <c r="E13" s="11"/>
      <c r="F13" s="11"/>
      <c r="G13" s="11"/>
      <c r="H13" s="22"/>
      <c r="I13" s="22"/>
      <c r="J13" s="22"/>
      <c r="K13" s="22"/>
      <c r="L13" s="22"/>
      <c r="Q13" t="s">
        <v>308</v>
      </c>
    </row>
    <row r="14" spans="1:17" ht="15.75" x14ac:dyDescent="0.25">
      <c r="A14" s="12"/>
      <c r="B14" s="12" t="s">
        <v>237</v>
      </c>
      <c r="C14" s="9">
        <v>8</v>
      </c>
      <c r="D14" s="9" t="s">
        <v>232</v>
      </c>
      <c r="E14" s="9">
        <v>4</v>
      </c>
      <c r="F14" s="10">
        <v>1</v>
      </c>
      <c r="G14" s="10"/>
      <c r="H14" s="10"/>
      <c r="I14" s="10">
        <f>C14*E14*F14</f>
        <v>32</v>
      </c>
      <c r="J14" s="22"/>
      <c r="K14" s="10"/>
      <c r="L14" s="22"/>
    </row>
    <row r="15" spans="1:17" ht="15.75" x14ac:dyDescent="0.25">
      <c r="A15" s="12"/>
      <c r="B15" s="12"/>
      <c r="C15" s="9">
        <v>8</v>
      </c>
      <c r="D15" s="9" t="s">
        <v>232</v>
      </c>
      <c r="E15" s="9">
        <v>4</v>
      </c>
      <c r="F15" s="10">
        <v>0.6</v>
      </c>
      <c r="G15" s="10">
        <f>C15*E15*F15</f>
        <v>19.2</v>
      </c>
      <c r="H15" s="10"/>
      <c r="I15" s="10"/>
      <c r="J15" s="22"/>
      <c r="K15" s="10"/>
      <c r="L15" s="22"/>
    </row>
    <row r="16" spans="1:17" ht="15.75" x14ac:dyDescent="0.25">
      <c r="A16" s="12"/>
      <c r="B16" s="12"/>
      <c r="C16" s="9"/>
      <c r="D16" s="9"/>
      <c r="E16" s="9"/>
      <c r="F16" s="10"/>
      <c r="G16" s="16">
        <f t="shared" ref="G16:L16" si="2">SUM(G14:G15)</f>
        <v>19.2</v>
      </c>
      <c r="H16" s="16">
        <f t="shared" si="2"/>
        <v>0</v>
      </c>
      <c r="I16" s="16">
        <f t="shared" si="2"/>
        <v>32</v>
      </c>
      <c r="J16" s="16">
        <f t="shared" si="2"/>
        <v>0</v>
      </c>
      <c r="K16" s="16">
        <f t="shared" si="2"/>
        <v>0</v>
      </c>
      <c r="L16" s="16">
        <f t="shared" si="2"/>
        <v>0</v>
      </c>
    </row>
    <row r="17" spans="1:17" ht="15.75" x14ac:dyDescent="0.25">
      <c r="A17" s="12"/>
      <c r="B17" s="12" t="s">
        <v>257</v>
      </c>
      <c r="C17" s="9"/>
      <c r="D17" s="9"/>
      <c r="E17" s="9"/>
      <c r="F17" s="10"/>
      <c r="G17" s="10">
        <f t="shared" ref="G17:L17" si="3">G16*0.1</f>
        <v>1.92</v>
      </c>
      <c r="H17" s="10">
        <f t="shared" si="3"/>
        <v>0</v>
      </c>
      <c r="I17" s="10">
        <f t="shared" si="3"/>
        <v>3.2</v>
      </c>
      <c r="J17" s="10">
        <f t="shared" si="3"/>
        <v>0</v>
      </c>
      <c r="K17" s="10">
        <f t="shared" si="3"/>
        <v>0</v>
      </c>
      <c r="L17" s="10">
        <f t="shared" si="3"/>
        <v>0</v>
      </c>
    </row>
    <row r="18" spans="1:17" ht="15.75" x14ac:dyDescent="0.25">
      <c r="A18" s="12"/>
      <c r="B18" s="12"/>
      <c r="C18" s="9"/>
      <c r="D18" s="9"/>
      <c r="E18" s="9"/>
      <c r="F18" s="10"/>
      <c r="G18" s="7">
        <f t="shared" ref="G18:L18" si="4">SUM(G16:G17)</f>
        <v>21.119999999999997</v>
      </c>
      <c r="H18" s="7">
        <f t="shared" si="4"/>
        <v>0</v>
      </c>
      <c r="I18" s="7">
        <f t="shared" si="4"/>
        <v>35.200000000000003</v>
      </c>
      <c r="J18" s="7">
        <f t="shared" si="4"/>
        <v>0</v>
      </c>
      <c r="K18" s="7">
        <f t="shared" si="4"/>
        <v>0</v>
      </c>
      <c r="L18" s="7">
        <f t="shared" si="4"/>
        <v>0</v>
      </c>
    </row>
    <row r="19" spans="1:17" ht="15.75" x14ac:dyDescent="0.25">
      <c r="A19" s="12"/>
      <c r="B19" s="12" t="s">
        <v>258</v>
      </c>
      <c r="C19" s="9"/>
      <c r="D19" s="9"/>
      <c r="E19" s="9"/>
      <c r="F19" s="10"/>
      <c r="G19" s="25">
        <v>0.222</v>
      </c>
      <c r="H19" s="25">
        <f t="shared" ref="H19" si="5">H18/6</f>
        <v>0</v>
      </c>
      <c r="I19" s="25">
        <v>0.88800000000000001</v>
      </c>
      <c r="J19" s="16">
        <v>1.58</v>
      </c>
      <c r="K19" s="16">
        <v>2.46</v>
      </c>
      <c r="L19" s="23">
        <f t="shared" ref="L19" si="6">L18/6</f>
        <v>0</v>
      </c>
    </row>
    <row r="20" spans="1:17" ht="15.75" x14ac:dyDescent="0.25">
      <c r="A20" s="12"/>
      <c r="B20" s="12" t="s">
        <v>233</v>
      </c>
      <c r="C20" s="9"/>
      <c r="D20" s="9"/>
      <c r="E20" s="9"/>
      <c r="F20" s="10"/>
      <c r="G20" s="10">
        <f>G18*G19</f>
        <v>4.6886399999999995</v>
      </c>
      <c r="H20" s="10"/>
      <c r="I20" s="10">
        <f>I18*I19</f>
        <v>31.257600000000004</v>
      </c>
      <c r="J20" s="73">
        <f>J18*J19</f>
        <v>0</v>
      </c>
      <c r="K20" s="73">
        <f>K18*K19</f>
        <v>0</v>
      </c>
      <c r="L20" s="11"/>
    </row>
    <row r="21" spans="1:17" ht="15.75" x14ac:dyDescent="0.25">
      <c r="A21" s="12"/>
      <c r="B21" s="12"/>
      <c r="C21" s="9"/>
      <c r="D21" s="9"/>
      <c r="E21" s="9"/>
      <c r="F21" s="10"/>
      <c r="G21" s="10"/>
      <c r="H21" s="10"/>
      <c r="I21" s="10"/>
      <c r="J21" s="73"/>
      <c r="K21" s="73"/>
      <c r="L21" s="11"/>
    </row>
    <row r="22" spans="1:17" ht="15.75" x14ac:dyDescent="0.25">
      <c r="A22" s="12"/>
      <c r="B22" s="12"/>
      <c r="C22" s="9"/>
      <c r="D22" s="9"/>
      <c r="E22" s="9"/>
      <c r="F22" s="10"/>
      <c r="G22" s="10"/>
      <c r="H22" s="10"/>
      <c r="I22" s="10"/>
      <c r="J22" s="11"/>
      <c r="K22" s="10"/>
      <c r="L22" s="11"/>
    </row>
    <row r="23" spans="1:17" x14ac:dyDescent="0.25">
      <c r="A23" s="14">
        <v>4</v>
      </c>
      <c r="B23" s="15" t="s">
        <v>261</v>
      </c>
      <c r="C23" s="11"/>
      <c r="D23" s="11"/>
      <c r="E23" s="11"/>
      <c r="F23" s="11"/>
      <c r="G23" s="11"/>
      <c r="H23" s="22"/>
      <c r="I23" s="22"/>
      <c r="J23" s="22"/>
      <c r="K23" s="22"/>
      <c r="L23" s="22"/>
    </row>
    <row r="24" spans="1:17" ht="15.75" x14ac:dyDescent="0.25">
      <c r="A24" s="12"/>
      <c r="B24" s="12" t="s">
        <v>259</v>
      </c>
      <c r="C24" s="9">
        <v>1</v>
      </c>
      <c r="D24" s="9" t="s">
        <v>232</v>
      </c>
      <c r="E24" s="10">
        <f>F25/0.15</f>
        <v>26.666666666666668</v>
      </c>
      <c r="F24" s="10">
        <v>9.75</v>
      </c>
      <c r="G24" s="10">
        <f t="shared" ref="G24:G25" si="7">C24*E24*F24</f>
        <v>260</v>
      </c>
      <c r="H24" s="10"/>
      <c r="I24" s="10"/>
      <c r="J24" s="24"/>
      <c r="K24" s="10"/>
      <c r="L24" s="22"/>
    </row>
    <row r="25" spans="1:17" ht="15.75" x14ac:dyDescent="0.25">
      <c r="A25" s="12"/>
      <c r="B25" s="12" t="s">
        <v>259</v>
      </c>
      <c r="C25" s="9">
        <v>1</v>
      </c>
      <c r="D25" s="9" t="s">
        <v>232</v>
      </c>
      <c r="E25" s="10">
        <f>F24/0.15</f>
        <v>65</v>
      </c>
      <c r="F25" s="10">
        <v>4</v>
      </c>
      <c r="G25" s="10">
        <f t="shared" si="7"/>
        <v>260</v>
      </c>
      <c r="H25" s="10"/>
      <c r="I25" s="10"/>
      <c r="J25" s="24"/>
      <c r="K25" s="10"/>
      <c r="L25" s="22"/>
    </row>
    <row r="26" spans="1:17" ht="15.75" x14ac:dyDescent="0.25">
      <c r="A26" s="12"/>
      <c r="B26" s="12"/>
      <c r="C26" s="9"/>
      <c r="D26" s="9"/>
      <c r="E26" s="9"/>
      <c r="F26" s="10"/>
      <c r="G26" s="10">
        <f>G24+G25</f>
        <v>520</v>
      </c>
      <c r="H26" s="16">
        <f>SUM(H24:H25)</f>
        <v>0</v>
      </c>
      <c r="I26" s="16">
        <f>SUM(I23:I24)</f>
        <v>0</v>
      </c>
      <c r="J26" s="16">
        <f>SUM(J23:J24)</f>
        <v>0</v>
      </c>
      <c r="K26" s="16">
        <f>SUM(K23:K24)</f>
        <v>0</v>
      </c>
      <c r="L26" s="16">
        <f>SUM(L23:L24)</f>
        <v>0</v>
      </c>
    </row>
    <row r="27" spans="1:17" ht="15.75" x14ac:dyDescent="0.25">
      <c r="A27" s="12"/>
      <c r="B27" s="12" t="s">
        <v>257</v>
      </c>
      <c r="C27" s="9"/>
      <c r="D27" s="9"/>
      <c r="E27" s="9"/>
      <c r="F27" s="10"/>
      <c r="G27" s="10">
        <f t="shared" ref="G27:L27" si="8">G26*0.1</f>
        <v>52</v>
      </c>
      <c r="H27" s="10">
        <f t="shared" si="8"/>
        <v>0</v>
      </c>
      <c r="I27" s="10">
        <f t="shared" si="8"/>
        <v>0</v>
      </c>
      <c r="J27" s="10">
        <f t="shared" si="8"/>
        <v>0</v>
      </c>
      <c r="K27" s="10">
        <f t="shared" si="8"/>
        <v>0</v>
      </c>
      <c r="L27" s="10">
        <f t="shared" si="8"/>
        <v>0</v>
      </c>
    </row>
    <row r="28" spans="1:17" ht="15.75" x14ac:dyDescent="0.25">
      <c r="A28" s="12"/>
      <c r="B28" s="12"/>
      <c r="C28" s="9"/>
      <c r="D28" s="9"/>
      <c r="E28" s="9"/>
      <c r="F28" s="10"/>
      <c r="G28" s="33">
        <f>SUM(G24:G25)</f>
        <v>520</v>
      </c>
      <c r="H28" s="7">
        <f>SUM(H26:H27)</f>
        <v>0</v>
      </c>
      <c r="I28" s="7">
        <f>SUM(I26:I27)</f>
        <v>0</v>
      </c>
      <c r="J28" s="7">
        <f>SUM(J26:J27)</f>
        <v>0</v>
      </c>
      <c r="K28" s="7">
        <f>SUM(K26:K27)</f>
        <v>0</v>
      </c>
      <c r="L28" s="7">
        <f>SUM(L26:L27)</f>
        <v>0</v>
      </c>
    </row>
    <row r="29" spans="1:17" ht="15.75" x14ac:dyDescent="0.25">
      <c r="A29" s="12"/>
      <c r="B29" s="12" t="s">
        <v>258</v>
      </c>
      <c r="C29" s="9"/>
      <c r="D29" s="9"/>
      <c r="E29" s="9"/>
      <c r="F29" s="10"/>
      <c r="G29" s="25">
        <v>0.222</v>
      </c>
      <c r="H29" s="32">
        <v>0.61699999999999999</v>
      </c>
      <c r="I29" s="25">
        <v>0.88800000000000001</v>
      </c>
      <c r="J29" s="16">
        <v>1.58</v>
      </c>
      <c r="K29" s="23">
        <f t="shared" ref="K29:L29" si="9">K28/6</f>
        <v>0</v>
      </c>
      <c r="L29" s="23">
        <f t="shared" si="9"/>
        <v>0</v>
      </c>
    </row>
    <row r="30" spans="1:17" ht="15.75" x14ac:dyDescent="0.25">
      <c r="A30" s="12"/>
      <c r="B30" s="12" t="s">
        <v>233</v>
      </c>
      <c r="C30" s="9"/>
      <c r="D30" s="9"/>
      <c r="E30" s="9"/>
      <c r="F30" s="10"/>
      <c r="G30" s="10">
        <f>G28*G29</f>
        <v>115.44</v>
      </c>
      <c r="H30" s="10">
        <f>H28*H29</f>
        <v>0</v>
      </c>
      <c r="I30" s="10">
        <f>I28*I29</f>
        <v>0</v>
      </c>
      <c r="J30" s="11">
        <f>J28*J29</f>
        <v>0</v>
      </c>
      <c r="K30" s="10"/>
      <c r="L30" s="11"/>
    </row>
    <row r="31" spans="1:17" ht="15.75" x14ac:dyDescent="0.25">
      <c r="A31" s="12"/>
      <c r="B31" s="12"/>
      <c r="C31" s="9"/>
      <c r="D31" s="9"/>
      <c r="E31" s="9"/>
      <c r="F31" s="10"/>
      <c r="G31" s="10"/>
      <c r="H31" s="10"/>
      <c r="I31" s="10"/>
      <c r="J31" s="11"/>
      <c r="K31" s="10"/>
      <c r="L31" s="11"/>
    </row>
    <row r="32" spans="1:17" x14ac:dyDescent="0.25">
      <c r="A32" s="14">
        <v>3</v>
      </c>
      <c r="B32" s="15" t="s">
        <v>260</v>
      </c>
      <c r="C32" s="11"/>
      <c r="D32" s="11"/>
      <c r="E32" s="11"/>
      <c r="F32" s="11"/>
      <c r="G32" s="11"/>
      <c r="H32" s="22"/>
      <c r="I32" s="22"/>
      <c r="J32" s="22"/>
      <c r="K32" s="22"/>
      <c r="L32" s="22"/>
      <c r="Q32" t="s">
        <v>308</v>
      </c>
    </row>
    <row r="33" spans="1:12" ht="15.75" x14ac:dyDescent="0.25">
      <c r="A33" s="12"/>
      <c r="B33" s="12" t="s">
        <v>237</v>
      </c>
      <c r="C33" s="9">
        <v>8</v>
      </c>
      <c r="D33" s="9" t="s">
        <v>232</v>
      </c>
      <c r="E33" s="9">
        <v>4</v>
      </c>
      <c r="F33" s="10">
        <v>3</v>
      </c>
      <c r="G33" s="10"/>
      <c r="H33" s="10"/>
      <c r="I33" s="10">
        <f>C33*E33*F33</f>
        <v>96</v>
      </c>
      <c r="J33" s="22"/>
      <c r="K33" s="10"/>
      <c r="L33" s="22"/>
    </row>
    <row r="34" spans="1:12" ht="15.75" x14ac:dyDescent="0.25">
      <c r="A34" s="12"/>
      <c r="B34" s="12"/>
      <c r="C34" s="9">
        <v>8</v>
      </c>
      <c r="D34" s="9" t="s">
        <v>232</v>
      </c>
      <c r="E34" s="9">
        <v>20</v>
      </c>
      <c r="F34" s="10">
        <v>0.6</v>
      </c>
      <c r="G34" s="10">
        <f>C34*E34*F34</f>
        <v>96</v>
      </c>
      <c r="H34" s="10"/>
      <c r="I34" s="10"/>
      <c r="J34" s="22"/>
      <c r="K34" s="10"/>
      <c r="L34" s="22"/>
    </row>
    <row r="35" spans="1:12" ht="15.75" x14ac:dyDescent="0.25">
      <c r="A35" s="12"/>
      <c r="B35" s="12"/>
      <c r="C35" s="9"/>
      <c r="D35" s="9"/>
      <c r="E35" s="9"/>
      <c r="F35" s="10"/>
      <c r="G35" s="16">
        <f t="shared" ref="G35:L35" si="10">SUM(G33:G34)</f>
        <v>96</v>
      </c>
      <c r="H35" s="16">
        <f t="shared" si="10"/>
        <v>0</v>
      </c>
      <c r="I35" s="16">
        <f t="shared" si="10"/>
        <v>96</v>
      </c>
      <c r="J35" s="16">
        <f t="shared" si="10"/>
        <v>0</v>
      </c>
      <c r="K35" s="16">
        <f t="shared" si="10"/>
        <v>0</v>
      </c>
      <c r="L35" s="16">
        <f t="shared" si="10"/>
        <v>0</v>
      </c>
    </row>
    <row r="36" spans="1:12" ht="15.75" x14ac:dyDescent="0.25">
      <c r="A36" s="12"/>
      <c r="B36" s="12" t="s">
        <v>257</v>
      </c>
      <c r="C36" s="9"/>
      <c r="D36" s="9"/>
      <c r="E36" s="9"/>
      <c r="F36" s="10"/>
      <c r="G36" s="10">
        <f t="shared" ref="G36:L36" si="11">G35*0.1</f>
        <v>9.6000000000000014</v>
      </c>
      <c r="H36" s="10">
        <f t="shared" si="11"/>
        <v>0</v>
      </c>
      <c r="I36" s="10">
        <f t="shared" si="11"/>
        <v>9.6000000000000014</v>
      </c>
      <c r="J36" s="10">
        <f t="shared" si="11"/>
        <v>0</v>
      </c>
      <c r="K36" s="10">
        <f t="shared" si="11"/>
        <v>0</v>
      </c>
      <c r="L36" s="10">
        <f t="shared" si="11"/>
        <v>0</v>
      </c>
    </row>
    <row r="37" spans="1:12" ht="15.75" x14ac:dyDescent="0.25">
      <c r="A37" s="12"/>
      <c r="B37" s="12"/>
      <c r="C37" s="9"/>
      <c r="D37" s="9"/>
      <c r="E37" s="9"/>
      <c r="F37" s="10"/>
      <c r="G37" s="7">
        <f t="shared" ref="G37:L37" si="12">SUM(G35:G36)</f>
        <v>105.6</v>
      </c>
      <c r="H37" s="7">
        <f t="shared" si="12"/>
        <v>0</v>
      </c>
      <c r="I37" s="7">
        <f t="shared" si="12"/>
        <v>105.6</v>
      </c>
      <c r="J37" s="7">
        <f t="shared" si="12"/>
        <v>0</v>
      </c>
      <c r="K37" s="7">
        <f t="shared" si="12"/>
        <v>0</v>
      </c>
      <c r="L37" s="7">
        <f t="shared" si="12"/>
        <v>0</v>
      </c>
    </row>
    <row r="38" spans="1:12" ht="15.75" x14ac:dyDescent="0.25">
      <c r="A38" s="12"/>
      <c r="B38" s="12" t="s">
        <v>258</v>
      </c>
      <c r="C38" s="9"/>
      <c r="D38" s="9"/>
      <c r="E38" s="9"/>
      <c r="F38" s="10"/>
      <c r="G38" s="25">
        <v>0.222</v>
      </c>
      <c r="H38" s="25">
        <f t="shared" ref="H38" si="13">H37/6</f>
        <v>0</v>
      </c>
      <c r="I38" s="25">
        <v>0.88800000000000001</v>
      </c>
      <c r="J38" s="16">
        <v>1.58</v>
      </c>
      <c r="K38" s="25">
        <v>2.46</v>
      </c>
      <c r="L38" s="23">
        <f t="shared" ref="L38" si="14">L37/6</f>
        <v>0</v>
      </c>
    </row>
    <row r="39" spans="1:12" ht="15.75" x14ac:dyDescent="0.25">
      <c r="A39" s="12"/>
      <c r="B39" s="12" t="s">
        <v>233</v>
      </c>
      <c r="C39" s="9"/>
      <c r="D39" s="9"/>
      <c r="E39" s="9"/>
      <c r="F39" s="10"/>
      <c r="G39" s="10">
        <f>G37*G38</f>
        <v>23.443199999999997</v>
      </c>
      <c r="H39" s="10"/>
      <c r="I39" s="10">
        <f>I37*I38</f>
        <v>93.772799999999989</v>
      </c>
      <c r="J39" s="11">
        <f>J37*J38</f>
        <v>0</v>
      </c>
      <c r="K39" s="11">
        <f>K37*K38</f>
        <v>0</v>
      </c>
      <c r="L39" s="11"/>
    </row>
    <row r="40" spans="1:12" ht="15.75" x14ac:dyDescent="0.25">
      <c r="A40" s="12"/>
      <c r="B40" s="12"/>
      <c r="C40" s="9"/>
      <c r="D40" s="9"/>
      <c r="E40" s="9"/>
      <c r="F40" s="10"/>
      <c r="G40" s="10"/>
      <c r="H40" s="10"/>
      <c r="I40" s="10"/>
      <c r="J40" s="11"/>
      <c r="K40" s="11"/>
      <c r="L40" s="11"/>
    </row>
    <row r="41" spans="1:12" ht="15.75" x14ac:dyDescent="0.25">
      <c r="A41" s="26"/>
      <c r="B41" s="27"/>
      <c r="C41" s="28"/>
      <c r="D41" s="28"/>
      <c r="E41" s="28"/>
      <c r="F41" s="29"/>
      <c r="G41" s="29"/>
      <c r="H41" s="29"/>
      <c r="I41" s="29"/>
      <c r="J41" s="30"/>
      <c r="K41" s="29"/>
      <c r="L41" s="31"/>
    </row>
    <row r="42" spans="1:12" ht="15.75" x14ac:dyDescent="0.25">
      <c r="A42" s="223" t="s">
        <v>248</v>
      </c>
      <c r="B42" s="224"/>
      <c r="C42" s="224"/>
      <c r="D42" s="224"/>
      <c r="E42" s="224"/>
      <c r="F42" s="224"/>
      <c r="G42" s="224"/>
      <c r="H42" s="224"/>
      <c r="I42" s="224"/>
      <c r="J42" s="224"/>
      <c r="K42" s="224"/>
      <c r="L42" s="225"/>
    </row>
    <row r="43" spans="1:12" x14ac:dyDescent="0.25">
      <c r="A43" s="19" t="s">
        <v>2</v>
      </c>
      <c r="B43" s="20" t="s">
        <v>226</v>
      </c>
      <c r="C43" s="220" t="s">
        <v>227</v>
      </c>
      <c r="D43" s="221"/>
      <c r="E43" s="222"/>
      <c r="F43" s="20" t="s">
        <v>228</v>
      </c>
      <c r="G43" s="21" t="s">
        <v>249</v>
      </c>
      <c r="H43" s="21" t="s">
        <v>250</v>
      </c>
      <c r="I43" s="21" t="s">
        <v>251</v>
      </c>
      <c r="J43" s="21" t="s">
        <v>252</v>
      </c>
      <c r="K43" s="21" t="s">
        <v>253</v>
      </c>
      <c r="L43" s="21" t="s">
        <v>254</v>
      </c>
    </row>
    <row r="44" spans="1:12" x14ac:dyDescent="0.25">
      <c r="A44" s="14">
        <v>1</v>
      </c>
      <c r="B44" s="15" t="s">
        <v>255</v>
      </c>
      <c r="C44" s="11"/>
      <c r="D44" s="11"/>
      <c r="E44" s="11"/>
      <c r="F44" s="11"/>
      <c r="G44" s="11"/>
      <c r="H44" s="22"/>
      <c r="I44" s="22"/>
      <c r="J44" s="22"/>
      <c r="K44" s="22"/>
      <c r="L44" s="22"/>
    </row>
    <row r="45" spans="1:12" ht="15.75" x14ac:dyDescent="0.25">
      <c r="A45" s="12"/>
      <c r="B45" s="12" t="s">
        <v>256</v>
      </c>
      <c r="C45" s="9">
        <v>1</v>
      </c>
      <c r="D45" s="9" t="s">
        <v>232</v>
      </c>
      <c r="E45" s="9">
        <v>4</v>
      </c>
      <c r="F45" s="10">
        <v>30</v>
      </c>
      <c r="G45" s="10"/>
      <c r="H45" s="10">
        <f>C45*E45*F45</f>
        <v>120</v>
      </c>
      <c r="I45" s="10"/>
      <c r="J45" s="24"/>
      <c r="K45" s="10"/>
      <c r="L45" s="22"/>
    </row>
    <row r="46" spans="1:12" ht="15.75" x14ac:dyDescent="0.25">
      <c r="A46" s="12"/>
      <c r="B46" s="12"/>
      <c r="C46" s="9">
        <v>1</v>
      </c>
      <c r="D46" s="9" t="s">
        <v>232</v>
      </c>
      <c r="E46" s="9">
        <v>300</v>
      </c>
      <c r="F46" s="10">
        <v>0.9</v>
      </c>
      <c r="G46" s="10">
        <f>C46*E46*F46</f>
        <v>270</v>
      </c>
      <c r="H46" s="10"/>
      <c r="I46" s="10"/>
      <c r="J46" s="24"/>
      <c r="K46" s="10"/>
      <c r="L46" s="22"/>
    </row>
    <row r="47" spans="1:12" ht="15.75" x14ac:dyDescent="0.25">
      <c r="A47" s="12"/>
      <c r="B47" s="12"/>
      <c r="C47" s="9"/>
      <c r="D47" s="9"/>
      <c r="E47" s="9"/>
      <c r="F47" s="10"/>
      <c r="G47" s="16">
        <f t="shared" ref="G47:L47" si="15">SUM(G45:G46)</f>
        <v>270</v>
      </c>
      <c r="H47" s="16">
        <f t="shared" si="15"/>
        <v>120</v>
      </c>
      <c r="I47" s="16">
        <f t="shared" si="15"/>
        <v>0</v>
      </c>
      <c r="J47" s="16">
        <f t="shared" si="15"/>
        <v>0</v>
      </c>
      <c r="K47" s="16">
        <f t="shared" si="15"/>
        <v>0</v>
      </c>
      <c r="L47" s="16">
        <f t="shared" si="15"/>
        <v>0</v>
      </c>
    </row>
    <row r="48" spans="1:12" ht="15.75" x14ac:dyDescent="0.25">
      <c r="A48" s="12"/>
      <c r="B48" s="12" t="s">
        <v>257</v>
      </c>
      <c r="C48" s="9"/>
      <c r="D48" s="9"/>
      <c r="E48" s="9"/>
      <c r="F48" s="10"/>
      <c r="G48" s="10">
        <f t="shared" ref="G48:L48" si="16">G47*0.1</f>
        <v>27</v>
      </c>
      <c r="H48" s="10">
        <f t="shared" si="16"/>
        <v>12</v>
      </c>
      <c r="I48" s="10">
        <f t="shared" si="16"/>
        <v>0</v>
      </c>
      <c r="J48" s="10">
        <f t="shared" si="16"/>
        <v>0</v>
      </c>
      <c r="K48" s="10">
        <f t="shared" si="16"/>
        <v>0</v>
      </c>
      <c r="L48" s="10">
        <f t="shared" si="16"/>
        <v>0</v>
      </c>
    </row>
    <row r="49" spans="1:12" ht="15.75" x14ac:dyDescent="0.25">
      <c r="A49" s="12"/>
      <c r="B49" s="12"/>
      <c r="C49" s="9"/>
      <c r="D49" s="9"/>
      <c r="E49" s="9"/>
      <c r="F49" s="10"/>
      <c r="G49" s="15">
        <f t="shared" ref="G49:L49" si="17">SUM(G47:G48)</f>
        <v>297</v>
      </c>
      <c r="H49" s="15">
        <f t="shared" si="17"/>
        <v>132</v>
      </c>
      <c r="I49" s="15">
        <f t="shared" si="17"/>
        <v>0</v>
      </c>
      <c r="J49" s="15">
        <f t="shared" si="17"/>
        <v>0</v>
      </c>
      <c r="K49" s="15">
        <f t="shared" si="17"/>
        <v>0</v>
      </c>
      <c r="L49" s="14">
        <f t="shared" si="17"/>
        <v>0</v>
      </c>
    </row>
    <row r="50" spans="1:12" ht="15.75" x14ac:dyDescent="0.25">
      <c r="A50" s="12"/>
      <c r="B50" s="12" t="s">
        <v>258</v>
      </c>
      <c r="C50" s="9"/>
      <c r="D50" s="9"/>
      <c r="E50" s="9"/>
      <c r="F50" s="10"/>
      <c r="G50" s="25">
        <v>0.222</v>
      </c>
      <c r="H50" s="25">
        <v>0.61</v>
      </c>
      <c r="I50" s="25">
        <v>0.88800000000000001</v>
      </c>
      <c r="J50" s="16">
        <v>1.58</v>
      </c>
      <c r="K50" s="16">
        <v>2.46</v>
      </c>
      <c r="L50" s="23">
        <f t="shared" ref="L50" si="18">L49/6</f>
        <v>0</v>
      </c>
    </row>
    <row r="51" spans="1:12" ht="15.75" x14ac:dyDescent="0.25">
      <c r="A51" s="12"/>
      <c r="B51" s="12" t="s">
        <v>233</v>
      </c>
      <c r="C51" s="9"/>
      <c r="D51" s="9"/>
      <c r="E51" s="9"/>
      <c r="F51" s="10"/>
      <c r="G51" s="10">
        <f>G49*G50</f>
        <v>65.933999999999997</v>
      </c>
      <c r="H51" s="10">
        <f>H49*H50</f>
        <v>80.52</v>
      </c>
      <c r="I51" s="10">
        <f>I49*I50</f>
        <v>0</v>
      </c>
      <c r="J51" s="73">
        <f>J49*J50</f>
        <v>0</v>
      </c>
      <c r="K51" s="73">
        <f>K49*K50</f>
        <v>0</v>
      </c>
      <c r="L51" s="11"/>
    </row>
    <row r="52" spans="1:12" ht="15.75" x14ac:dyDescent="0.25">
      <c r="A52" s="12"/>
      <c r="B52" s="12"/>
      <c r="C52" s="9"/>
      <c r="D52" s="9"/>
      <c r="E52" s="9"/>
      <c r="F52" s="10"/>
      <c r="G52" s="10"/>
      <c r="H52" s="10"/>
      <c r="I52" s="10"/>
      <c r="J52" s="73"/>
      <c r="K52" s="73"/>
      <c r="L52" s="11"/>
    </row>
    <row r="53" spans="1:12" x14ac:dyDescent="0.25">
      <c r="A53" s="14">
        <v>4</v>
      </c>
      <c r="B53" s="15" t="s">
        <v>261</v>
      </c>
      <c r="C53" s="11"/>
      <c r="D53" s="11"/>
      <c r="E53" s="11"/>
      <c r="F53" s="11"/>
      <c r="G53" s="11"/>
      <c r="H53" s="22"/>
      <c r="I53" s="22"/>
      <c r="J53" s="22"/>
      <c r="K53" s="22"/>
      <c r="L53" s="22"/>
    </row>
    <row r="54" spans="1:12" ht="15.75" x14ac:dyDescent="0.25">
      <c r="A54" s="12"/>
      <c r="B54" s="12" t="s">
        <v>259</v>
      </c>
      <c r="C54" s="9">
        <v>1</v>
      </c>
      <c r="D54" s="9" t="s">
        <v>232</v>
      </c>
      <c r="E54" s="10">
        <f>F55/0.15</f>
        <v>20</v>
      </c>
      <c r="F54" s="10">
        <v>1.5</v>
      </c>
      <c r="G54" s="10"/>
      <c r="H54" s="10">
        <f>C54*E54*F54</f>
        <v>30</v>
      </c>
      <c r="I54" s="10"/>
      <c r="J54" s="24"/>
      <c r="K54" s="10"/>
      <c r="L54" s="22"/>
    </row>
    <row r="55" spans="1:12" ht="15.75" x14ac:dyDescent="0.25">
      <c r="A55" s="12"/>
      <c r="B55" s="12" t="s">
        <v>259</v>
      </c>
      <c r="C55" s="9">
        <v>1</v>
      </c>
      <c r="D55" s="9" t="s">
        <v>232</v>
      </c>
      <c r="E55" s="10">
        <f>F54/0.15</f>
        <v>10</v>
      </c>
      <c r="F55" s="10">
        <v>3</v>
      </c>
      <c r="G55" s="10"/>
      <c r="H55" s="10">
        <f>C55*E55*F55</f>
        <v>30</v>
      </c>
      <c r="I55" s="10"/>
      <c r="J55" s="24"/>
      <c r="K55" s="10"/>
      <c r="L55" s="22"/>
    </row>
    <row r="56" spans="1:12" ht="15.75" x14ac:dyDescent="0.25">
      <c r="A56" s="12"/>
      <c r="B56" s="12"/>
      <c r="C56" s="9"/>
      <c r="D56" s="9"/>
      <c r="E56" s="9"/>
      <c r="F56" s="10"/>
      <c r="G56" s="10">
        <f>G54+G55</f>
        <v>0</v>
      </c>
      <c r="H56" s="16">
        <f>SUM(H54:H55)</f>
        <v>60</v>
      </c>
      <c r="I56" s="16">
        <f>SUM(I53:I54)</f>
        <v>0</v>
      </c>
      <c r="J56" s="16">
        <f>SUM(J53:J54)</f>
        <v>0</v>
      </c>
      <c r="K56" s="16">
        <f>SUM(K53:K54)</f>
        <v>0</v>
      </c>
      <c r="L56" s="16">
        <f>SUM(L53:L54)</f>
        <v>0</v>
      </c>
    </row>
    <row r="57" spans="1:12" ht="15.75" x14ac:dyDescent="0.25">
      <c r="A57" s="12"/>
      <c r="B57" s="12" t="s">
        <v>257</v>
      </c>
      <c r="C57" s="9"/>
      <c r="D57" s="9"/>
      <c r="E57" s="9"/>
      <c r="F57" s="10"/>
      <c r="G57" s="10">
        <f t="shared" ref="G57:L57" si="19">G56*0.1</f>
        <v>0</v>
      </c>
      <c r="H57" s="10">
        <f t="shared" si="19"/>
        <v>6</v>
      </c>
      <c r="I57" s="10">
        <f t="shared" si="19"/>
        <v>0</v>
      </c>
      <c r="J57" s="10">
        <f t="shared" si="19"/>
        <v>0</v>
      </c>
      <c r="K57" s="10">
        <f t="shared" si="19"/>
        <v>0</v>
      </c>
      <c r="L57" s="10">
        <f t="shared" si="19"/>
        <v>0</v>
      </c>
    </row>
    <row r="58" spans="1:12" ht="15.75" x14ac:dyDescent="0.25">
      <c r="A58" s="12"/>
      <c r="B58" s="12"/>
      <c r="C58" s="9"/>
      <c r="D58" s="9"/>
      <c r="E58" s="9"/>
      <c r="F58" s="10"/>
      <c r="G58" s="33">
        <f>SUM(G54:G55)</f>
        <v>0</v>
      </c>
      <c r="H58" s="7">
        <f>SUM(H56:H57)</f>
        <v>66</v>
      </c>
      <c r="I58" s="7">
        <f>SUM(I56:I57)</f>
        <v>0</v>
      </c>
      <c r="J58" s="7">
        <f>SUM(J56:J57)</f>
        <v>0</v>
      </c>
      <c r="K58" s="7">
        <f>SUM(K56:K57)</f>
        <v>0</v>
      </c>
      <c r="L58" s="7">
        <f>SUM(L56:L57)</f>
        <v>0</v>
      </c>
    </row>
    <row r="59" spans="1:12" ht="15.75" x14ac:dyDescent="0.25">
      <c r="A59" s="12"/>
      <c r="B59" s="12" t="s">
        <v>258</v>
      </c>
      <c r="C59" s="9"/>
      <c r="D59" s="9"/>
      <c r="E59" s="9"/>
      <c r="F59" s="10"/>
      <c r="G59" s="25">
        <v>0.222</v>
      </c>
      <c r="H59" s="32">
        <v>0.61699999999999999</v>
      </c>
      <c r="I59" s="25">
        <v>0.88800000000000001</v>
      </c>
      <c r="J59" s="16">
        <v>1.58</v>
      </c>
      <c r="K59" s="23">
        <f t="shared" ref="K59:L59" si="20">K58/6</f>
        <v>0</v>
      </c>
      <c r="L59" s="23">
        <f t="shared" si="20"/>
        <v>0</v>
      </c>
    </row>
    <row r="60" spans="1:12" ht="15.75" x14ac:dyDescent="0.25">
      <c r="A60" s="12"/>
      <c r="B60" s="12" t="s">
        <v>233</v>
      </c>
      <c r="C60" s="9"/>
      <c r="D60" s="9"/>
      <c r="E60" s="9"/>
      <c r="F60" s="10"/>
      <c r="G60" s="10">
        <f>G58*G59</f>
        <v>0</v>
      </c>
      <c r="H60" s="10">
        <f>H58*H59</f>
        <v>40.722000000000001</v>
      </c>
      <c r="I60" s="10">
        <f>I58*I59</f>
        <v>0</v>
      </c>
      <c r="J60" s="11">
        <f>J58*J59</f>
        <v>0</v>
      </c>
      <c r="K60" s="10"/>
      <c r="L60" s="11"/>
    </row>
    <row r="61" spans="1:12" ht="15.75" x14ac:dyDescent="0.25">
      <c r="A61" s="12"/>
      <c r="B61" s="12"/>
      <c r="C61" s="9"/>
      <c r="D61" s="9"/>
      <c r="E61" s="9"/>
      <c r="F61" s="10"/>
      <c r="G61" s="10"/>
      <c r="H61" s="10"/>
      <c r="I61" s="10"/>
      <c r="J61" s="73"/>
      <c r="K61" s="73"/>
      <c r="L61" s="11"/>
    </row>
    <row r="62" spans="1:12" ht="15.75" x14ac:dyDescent="0.25">
      <c r="A62" s="12"/>
      <c r="B62" s="12"/>
      <c r="C62" s="9"/>
      <c r="D62" s="9"/>
      <c r="E62" s="9"/>
      <c r="F62" s="10"/>
      <c r="G62" s="10"/>
      <c r="H62" s="10"/>
      <c r="I62" s="10"/>
      <c r="J62" s="73"/>
      <c r="K62" s="73"/>
      <c r="L62" s="11"/>
    </row>
    <row r="63" spans="1:12" ht="15.75" x14ac:dyDescent="0.25">
      <c r="A63" s="12"/>
      <c r="B63" s="12"/>
      <c r="C63" s="9"/>
      <c r="D63" s="9"/>
      <c r="E63" s="9"/>
      <c r="F63" s="10"/>
      <c r="G63" s="10"/>
      <c r="H63" s="10"/>
      <c r="I63" s="10"/>
      <c r="J63" s="73"/>
      <c r="K63" s="73"/>
      <c r="L63" s="11"/>
    </row>
    <row r="64" spans="1:12" ht="15.75" x14ac:dyDescent="0.25">
      <c r="A64" s="12"/>
      <c r="B64" s="12"/>
      <c r="C64" s="9"/>
      <c r="D64" s="9"/>
      <c r="E64" s="9"/>
      <c r="F64" s="10"/>
      <c r="G64" s="10"/>
      <c r="H64" s="10"/>
      <c r="I64" s="10"/>
      <c r="J64" s="73"/>
      <c r="K64" s="73"/>
      <c r="L64" s="11"/>
    </row>
    <row r="65" spans="1:17" ht="15.75" x14ac:dyDescent="0.25">
      <c r="A65" s="12"/>
      <c r="B65" s="12"/>
      <c r="C65" s="9"/>
      <c r="D65" s="9"/>
      <c r="E65" s="9"/>
      <c r="F65" s="10"/>
      <c r="G65" s="10"/>
      <c r="H65" s="10"/>
      <c r="I65" s="10"/>
      <c r="J65" s="73"/>
      <c r="K65" s="73"/>
      <c r="L65" s="11"/>
    </row>
    <row r="66" spans="1:17" ht="15.75" x14ac:dyDescent="0.25">
      <c r="A66" s="12"/>
      <c r="B66" s="12"/>
      <c r="C66" s="9"/>
      <c r="D66" s="9"/>
      <c r="E66" s="9"/>
      <c r="F66" s="10"/>
      <c r="G66" s="10"/>
      <c r="H66" s="10"/>
      <c r="I66" s="10"/>
      <c r="J66" s="73"/>
      <c r="K66" s="73"/>
      <c r="L66" s="11"/>
    </row>
    <row r="67" spans="1:17" ht="15.75" x14ac:dyDescent="0.25">
      <c r="A67" s="12"/>
      <c r="B67" s="12"/>
      <c r="C67" s="9"/>
      <c r="D67" s="9"/>
      <c r="E67" s="9"/>
      <c r="F67" s="10"/>
      <c r="G67" s="10"/>
      <c r="H67" s="10"/>
      <c r="I67" s="10"/>
      <c r="J67" s="73"/>
      <c r="K67" s="73"/>
      <c r="L67" s="11"/>
    </row>
    <row r="68" spans="1:17" ht="15.75" x14ac:dyDescent="0.25">
      <c r="A68" s="12"/>
      <c r="B68" s="12"/>
      <c r="C68" s="9"/>
      <c r="D68" s="9"/>
      <c r="E68" s="9"/>
      <c r="F68" s="10"/>
      <c r="G68" s="10"/>
      <c r="H68" s="10"/>
      <c r="I68" s="10"/>
      <c r="J68" s="73"/>
      <c r="K68" s="73"/>
      <c r="L68" s="11"/>
    </row>
    <row r="69" spans="1:17" x14ac:dyDescent="0.25">
      <c r="A69" s="14">
        <v>4</v>
      </c>
      <c r="B69" s="15" t="s">
        <v>337</v>
      </c>
      <c r="C69" s="11"/>
      <c r="D69" s="11"/>
      <c r="E69" s="11"/>
      <c r="F69" s="11"/>
      <c r="G69" s="11"/>
      <c r="H69" s="22"/>
      <c r="I69" s="22"/>
      <c r="J69" s="22"/>
      <c r="K69" s="22"/>
      <c r="L69" s="22"/>
    </row>
    <row r="70" spans="1:17" ht="15.75" x14ac:dyDescent="0.25">
      <c r="A70" s="12"/>
      <c r="B70" s="12"/>
      <c r="C70" s="9">
        <v>2</v>
      </c>
      <c r="D70" s="9" t="s">
        <v>232</v>
      </c>
      <c r="E70" s="72">
        <f>F71/0.15</f>
        <v>33.333333333333336</v>
      </c>
      <c r="F70" s="10">
        <v>2</v>
      </c>
      <c r="G70" s="10"/>
      <c r="H70" s="10">
        <f>C70*E70*F70</f>
        <v>133.33333333333334</v>
      </c>
      <c r="I70" s="10"/>
      <c r="J70" s="24"/>
      <c r="K70" s="10"/>
      <c r="L70" s="22"/>
    </row>
    <row r="71" spans="1:17" ht="15.75" x14ac:dyDescent="0.25">
      <c r="A71" s="12"/>
      <c r="B71" s="12"/>
      <c r="C71" s="9">
        <v>2</v>
      </c>
      <c r="D71" s="9" t="s">
        <v>232</v>
      </c>
      <c r="E71" s="72">
        <f>F70/0.15</f>
        <v>13.333333333333334</v>
      </c>
      <c r="F71" s="10">
        <v>5</v>
      </c>
      <c r="G71" s="10"/>
      <c r="H71" s="10">
        <f t="shared" ref="H71" si="21">C71*E71*F71</f>
        <v>133.33333333333334</v>
      </c>
      <c r="I71" s="10"/>
      <c r="J71" s="24"/>
      <c r="K71" s="10"/>
      <c r="L71" s="22"/>
    </row>
    <row r="72" spans="1:17" ht="15.75" x14ac:dyDescent="0.25">
      <c r="A72" s="12"/>
      <c r="B72" s="12"/>
      <c r="C72" s="9"/>
      <c r="D72" s="9"/>
      <c r="E72" s="9"/>
      <c r="F72" s="10"/>
      <c r="G72" s="10">
        <f>G70+G71</f>
        <v>0</v>
      </c>
      <c r="H72" s="16">
        <f>SUM(H70:H71)</f>
        <v>266.66666666666669</v>
      </c>
      <c r="I72" s="16">
        <f>SUM(I69:I70)</f>
        <v>0</v>
      </c>
      <c r="J72" s="16">
        <f>SUM(J69:J70)</f>
        <v>0</v>
      </c>
      <c r="K72" s="16">
        <f>SUM(K69:K70)</f>
        <v>0</v>
      </c>
      <c r="L72" s="16">
        <f>SUM(L69:L70)</f>
        <v>0</v>
      </c>
    </row>
    <row r="73" spans="1:17" ht="15.75" x14ac:dyDescent="0.25">
      <c r="A73" s="12"/>
      <c r="B73" s="12" t="s">
        <v>257</v>
      </c>
      <c r="C73" s="9"/>
      <c r="D73" s="9"/>
      <c r="E73" s="9"/>
      <c r="F73" s="10"/>
      <c r="G73" s="10">
        <f t="shared" ref="G73:L73" si="22">G72*0.1</f>
        <v>0</v>
      </c>
      <c r="H73" s="10">
        <f>H72*0.1</f>
        <v>26.666666666666671</v>
      </c>
      <c r="I73" s="10">
        <f t="shared" si="22"/>
        <v>0</v>
      </c>
      <c r="J73" s="10">
        <f t="shared" si="22"/>
        <v>0</v>
      </c>
      <c r="K73" s="10">
        <f t="shared" si="22"/>
        <v>0</v>
      </c>
      <c r="L73" s="10">
        <f t="shared" si="22"/>
        <v>0</v>
      </c>
    </row>
    <row r="74" spans="1:17" ht="15.75" x14ac:dyDescent="0.25">
      <c r="A74" s="12"/>
      <c r="B74" s="12"/>
      <c r="C74" s="9"/>
      <c r="D74" s="9"/>
      <c r="E74" s="9"/>
      <c r="F74" s="10"/>
      <c r="G74" s="33">
        <f>SUM(G70:G71)</f>
        <v>0</v>
      </c>
      <c r="H74" s="33">
        <f>SUM(H72:H73)</f>
        <v>293.33333333333337</v>
      </c>
      <c r="I74" s="7">
        <f>SUM(I72:I73)</f>
        <v>0</v>
      </c>
      <c r="J74" s="7">
        <f>SUM(J72:J73)</f>
        <v>0</v>
      </c>
      <c r="K74" s="7">
        <f>SUM(K72:K73)</f>
        <v>0</v>
      </c>
      <c r="L74" s="7">
        <f>SUM(L72:L73)</f>
        <v>0</v>
      </c>
    </row>
    <row r="75" spans="1:17" ht="15.75" x14ac:dyDescent="0.25">
      <c r="A75" s="12"/>
      <c r="B75" s="12" t="s">
        <v>258</v>
      </c>
      <c r="C75" s="9"/>
      <c r="D75" s="9"/>
      <c r="E75" s="9"/>
      <c r="F75" s="10"/>
      <c r="G75" s="25">
        <v>0.222</v>
      </c>
      <c r="H75" s="32">
        <v>0.61699999999999999</v>
      </c>
      <c r="I75" s="25">
        <v>0.88800000000000001</v>
      </c>
      <c r="J75" s="16">
        <v>1.58</v>
      </c>
      <c r="K75" s="23">
        <f t="shared" ref="K75:L75" si="23">K74/6</f>
        <v>0</v>
      </c>
      <c r="L75" s="23">
        <f t="shared" si="23"/>
        <v>0</v>
      </c>
    </row>
    <row r="76" spans="1:17" ht="15.75" x14ac:dyDescent="0.25">
      <c r="A76" s="12"/>
      <c r="B76" s="12" t="s">
        <v>233</v>
      </c>
      <c r="C76" s="9"/>
      <c r="D76" s="9"/>
      <c r="E76" s="9"/>
      <c r="F76" s="10"/>
      <c r="G76" s="10">
        <f>G74*G75</f>
        <v>0</v>
      </c>
      <c r="H76" s="10">
        <f>H74*H75</f>
        <v>180.98666666666668</v>
      </c>
      <c r="I76" s="10">
        <f>I74*I75</f>
        <v>0</v>
      </c>
      <c r="J76" s="11">
        <f>J74*J75</f>
        <v>0</v>
      </c>
      <c r="K76" s="10"/>
      <c r="L76" s="11"/>
    </row>
    <row r="77" spans="1:17" s="136" customFormat="1" ht="15.75" x14ac:dyDescent="0.25">
      <c r="B77" s="137" t="s">
        <v>374</v>
      </c>
    </row>
    <row r="78" spans="1:17" x14ac:dyDescent="0.25">
      <c r="A78" s="14">
        <v>3</v>
      </c>
      <c r="B78" s="15" t="s">
        <v>260</v>
      </c>
      <c r="C78" s="11"/>
      <c r="D78" s="11"/>
      <c r="E78" s="11"/>
      <c r="F78" s="11"/>
      <c r="G78" s="11"/>
      <c r="H78" s="22"/>
      <c r="I78" s="22"/>
      <c r="J78" s="22"/>
      <c r="K78" s="22"/>
      <c r="L78" s="22"/>
      <c r="Q78" t="s">
        <v>308</v>
      </c>
    </row>
    <row r="79" spans="1:17" ht="15.75" x14ac:dyDescent="0.25">
      <c r="A79" s="12"/>
      <c r="B79" s="12" t="s">
        <v>237</v>
      </c>
      <c r="C79" s="9">
        <v>24</v>
      </c>
      <c r="D79" s="9" t="s">
        <v>232</v>
      </c>
      <c r="E79" s="9">
        <v>4</v>
      </c>
      <c r="F79" s="10">
        <v>3</v>
      </c>
      <c r="G79" s="10"/>
      <c r="H79" s="10"/>
      <c r="I79" s="10">
        <f>C79*E79*F79</f>
        <v>288</v>
      </c>
      <c r="J79" s="22"/>
      <c r="K79" s="10"/>
      <c r="L79" s="22"/>
    </row>
    <row r="80" spans="1:17" ht="15.75" x14ac:dyDescent="0.25">
      <c r="A80" s="12"/>
      <c r="B80" s="12"/>
      <c r="C80" s="9">
        <v>24</v>
      </c>
      <c r="D80" s="9" t="s">
        <v>232</v>
      </c>
      <c r="E80" s="9">
        <v>10</v>
      </c>
      <c r="F80" s="10">
        <v>0.8</v>
      </c>
      <c r="G80" s="10">
        <f>C80*E80*F80</f>
        <v>192</v>
      </c>
      <c r="H80" s="10"/>
      <c r="I80" s="10"/>
      <c r="J80" s="22"/>
      <c r="K80" s="10"/>
      <c r="L80" s="22"/>
    </row>
    <row r="81" spans="1:12" ht="15.75" x14ac:dyDescent="0.25">
      <c r="A81" s="12"/>
      <c r="B81" s="12" t="s">
        <v>257</v>
      </c>
      <c r="C81" s="9"/>
      <c r="D81" s="9"/>
      <c r="E81" s="9"/>
      <c r="F81" s="10"/>
      <c r="G81" s="10">
        <f>SUM(G79:G80)</f>
        <v>192</v>
      </c>
      <c r="H81" s="10">
        <f t="shared" ref="H81:L81" si="24">SUM(H79:H80)</f>
        <v>0</v>
      </c>
      <c r="I81" s="10">
        <f t="shared" si="24"/>
        <v>288</v>
      </c>
      <c r="J81" s="10">
        <f t="shared" si="24"/>
        <v>0</v>
      </c>
      <c r="K81" s="10">
        <f t="shared" si="24"/>
        <v>0</v>
      </c>
      <c r="L81" s="10">
        <f t="shared" si="24"/>
        <v>0</v>
      </c>
    </row>
    <row r="82" spans="1:12" ht="15.75" x14ac:dyDescent="0.25">
      <c r="A82" s="12"/>
      <c r="B82" s="12"/>
      <c r="C82" s="9"/>
      <c r="D82" s="9"/>
      <c r="E82" s="9"/>
      <c r="F82" s="10"/>
      <c r="G82" s="7">
        <f t="shared" ref="G82:L82" si="25">SUM(G81:G81)</f>
        <v>192</v>
      </c>
      <c r="H82" s="7">
        <f t="shared" si="25"/>
        <v>0</v>
      </c>
      <c r="I82" s="7">
        <f t="shared" si="25"/>
        <v>288</v>
      </c>
      <c r="J82" s="7">
        <f t="shared" si="25"/>
        <v>0</v>
      </c>
      <c r="K82" s="7">
        <f t="shared" si="25"/>
        <v>0</v>
      </c>
      <c r="L82" s="7">
        <f t="shared" si="25"/>
        <v>0</v>
      </c>
    </row>
    <row r="83" spans="1:12" ht="15.75" x14ac:dyDescent="0.25">
      <c r="A83" s="12"/>
      <c r="B83" s="12" t="s">
        <v>258</v>
      </c>
      <c r="C83" s="9"/>
      <c r="D83" s="9"/>
      <c r="E83" s="9"/>
      <c r="F83" s="10"/>
      <c r="G83" s="25">
        <v>0.222</v>
      </c>
      <c r="H83" s="25">
        <f t="shared" ref="H83" si="26">H82/6</f>
        <v>0</v>
      </c>
      <c r="I83" s="25">
        <v>0.88800000000000001</v>
      </c>
      <c r="J83" s="16">
        <v>1.58</v>
      </c>
      <c r="K83" s="25">
        <v>2.46</v>
      </c>
      <c r="L83" s="23">
        <f t="shared" ref="L83" si="27">L82/6</f>
        <v>0</v>
      </c>
    </row>
    <row r="84" spans="1:12" ht="15.75" x14ac:dyDescent="0.25">
      <c r="A84" s="12"/>
      <c r="B84" s="12" t="s">
        <v>233</v>
      </c>
      <c r="C84" s="9"/>
      <c r="D84" s="9"/>
      <c r="E84" s="9"/>
      <c r="F84" s="10"/>
      <c r="G84" s="10">
        <f>G82*G83</f>
        <v>42.624000000000002</v>
      </c>
      <c r="H84" s="10"/>
      <c r="I84" s="10">
        <f>I82*I83</f>
        <v>255.744</v>
      </c>
      <c r="J84" s="11">
        <f>J82*J83</f>
        <v>0</v>
      </c>
      <c r="K84" s="11">
        <f>K82*K83</f>
        <v>0</v>
      </c>
      <c r="L84" s="11"/>
    </row>
    <row r="85" spans="1:12" ht="15.75" x14ac:dyDescent="0.25">
      <c r="A85" s="12"/>
      <c r="B85" s="12"/>
      <c r="C85" s="9"/>
      <c r="D85" s="9"/>
      <c r="E85" s="9"/>
      <c r="F85" s="10"/>
      <c r="G85" s="10"/>
      <c r="H85" s="10"/>
      <c r="I85" s="10"/>
      <c r="J85" s="11"/>
      <c r="K85" s="11"/>
      <c r="L85" s="11"/>
    </row>
    <row r="86" spans="1:12" ht="15.75" x14ac:dyDescent="0.25">
      <c r="A86" s="26"/>
      <c r="B86" s="27"/>
      <c r="C86" s="28"/>
      <c r="D86" s="28"/>
      <c r="E86" s="28"/>
      <c r="F86" s="29"/>
      <c r="G86" s="29"/>
      <c r="H86" s="29"/>
      <c r="I86" s="29"/>
      <c r="J86" s="30"/>
      <c r="K86" s="29"/>
      <c r="L86" s="31"/>
    </row>
    <row r="87" spans="1:12" x14ac:dyDescent="0.25">
      <c r="A87" s="19" t="s">
        <v>2</v>
      </c>
      <c r="B87" s="20" t="s">
        <v>226</v>
      </c>
      <c r="C87" s="220" t="s">
        <v>227</v>
      </c>
      <c r="D87" s="221"/>
      <c r="E87" s="222"/>
      <c r="F87" s="20" t="s">
        <v>228</v>
      </c>
      <c r="G87" s="21" t="s">
        <v>249</v>
      </c>
      <c r="H87" s="21" t="s">
        <v>250</v>
      </c>
      <c r="I87" s="21" t="s">
        <v>251</v>
      </c>
      <c r="J87" s="21" t="s">
        <v>252</v>
      </c>
      <c r="K87" s="21" t="s">
        <v>253</v>
      </c>
      <c r="L87" s="21" t="s">
        <v>254</v>
      </c>
    </row>
    <row r="88" spans="1:12" x14ac:dyDescent="0.25">
      <c r="A88" s="14">
        <v>1</v>
      </c>
      <c r="B88" s="15" t="s">
        <v>255</v>
      </c>
      <c r="C88" s="11"/>
      <c r="D88" s="11"/>
      <c r="E88" s="11"/>
      <c r="F88" s="11"/>
      <c r="G88" s="11"/>
      <c r="H88" s="22"/>
      <c r="I88" s="22"/>
      <c r="J88" s="22"/>
      <c r="K88" s="22"/>
      <c r="L88" s="22"/>
    </row>
    <row r="89" spans="1:12" ht="15.75" x14ac:dyDescent="0.25">
      <c r="A89" s="12"/>
      <c r="B89" s="12" t="s">
        <v>256</v>
      </c>
      <c r="C89" s="9">
        <v>1</v>
      </c>
      <c r="D89" s="9" t="s">
        <v>232</v>
      </c>
      <c r="E89" s="9">
        <v>6</v>
      </c>
      <c r="F89" s="10">
        <v>131</v>
      </c>
      <c r="G89" s="10"/>
      <c r="H89" s="10"/>
      <c r="I89" s="10">
        <f>C89*E89*F89</f>
        <v>786</v>
      </c>
      <c r="J89" s="24"/>
      <c r="K89" s="10"/>
      <c r="L89" s="22"/>
    </row>
    <row r="90" spans="1:12" ht="15.75" x14ac:dyDescent="0.25">
      <c r="A90" s="12"/>
      <c r="B90" s="12"/>
      <c r="C90" s="9">
        <v>2</v>
      </c>
      <c r="D90" s="9" t="s">
        <v>232</v>
      </c>
      <c r="E90" s="9">
        <f>F89/0.15</f>
        <v>873.33333333333337</v>
      </c>
      <c r="F90" s="10">
        <v>1.2</v>
      </c>
      <c r="G90" s="10">
        <f>C90*E90*F90</f>
        <v>2096</v>
      </c>
      <c r="H90" s="10"/>
      <c r="I90" s="10"/>
      <c r="J90" s="24"/>
      <c r="K90" s="10"/>
      <c r="L90" s="22"/>
    </row>
    <row r="91" spans="1:12" ht="15.75" x14ac:dyDescent="0.25">
      <c r="A91" s="12"/>
      <c r="B91" s="12"/>
      <c r="C91" s="9"/>
      <c r="D91" s="9"/>
      <c r="E91" s="9"/>
      <c r="F91" s="10"/>
      <c r="G91" s="10"/>
      <c r="H91" s="10"/>
      <c r="I91" s="10"/>
      <c r="J91" s="24"/>
      <c r="K91" s="10"/>
      <c r="L91" s="22"/>
    </row>
    <row r="92" spans="1:12" ht="15.75" x14ac:dyDescent="0.25">
      <c r="A92" s="12"/>
      <c r="B92" s="12"/>
      <c r="C92" s="9"/>
      <c r="D92" s="9"/>
      <c r="E92" s="9"/>
      <c r="F92" s="10"/>
      <c r="G92" s="16">
        <f t="shared" ref="G92:L92" si="28">SUM(G89:G91)</f>
        <v>2096</v>
      </c>
      <c r="H92" s="16">
        <f t="shared" si="28"/>
        <v>0</v>
      </c>
      <c r="I92" s="16">
        <f t="shared" si="28"/>
        <v>786</v>
      </c>
      <c r="J92" s="16">
        <f t="shared" si="28"/>
        <v>0</v>
      </c>
      <c r="K92" s="16">
        <f t="shared" si="28"/>
        <v>0</v>
      </c>
      <c r="L92" s="16">
        <f t="shared" si="28"/>
        <v>0</v>
      </c>
    </row>
    <row r="93" spans="1:12" ht="15.75" x14ac:dyDescent="0.25">
      <c r="A93" s="12"/>
      <c r="B93" s="12" t="s">
        <v>257</v>
      </c>
      <c r="C93" s="9"/>
      <c r="D93" s="9"/>
      <c r="E93" s="9"/>
      <c r="F93" s="10"/>
      <c r="G93" s="10">
        <f t="shared" ref="G93:L93" si="29">G92*0.1</f>
        <v>209.60000000000002</v>
      </c>
      <c r="H93" s="10">
        <f t="shared" si="29"/>
        <v>0</v>
      </c>
      <c r="I93" s="10">
        <f t="shared" si="29"/>
        <v>78.600000000000009</v>
      </c>
      <c r="J93" s="10">
        <f t="shared" si="29"/>
        <v>0</v>
      </c>
      <c r="K93" s="10">
        <f t="shared" si="29"/>
        <v>0</v>
      </c>
      <c r="L93" s="10">
        <f t="shared" si="29"/>
        <v>0</v>
      </c>
    </row>
    <row r="94" spans="1:12" ht="15.75" x14ac:dyDescent="0.25">
      <c r="A94" s="12"/>
      <c r="B94" s="12"/>
      <c r="C94" s="9"/>
      <c r="D94" s="9"/>
      <c r="E94" s="9"/>
      <c r="F94" s="10"/>
      <c r="G94" s="15">
        <f t="shared" ref="G94:L94" si="30">SUM(G92:G93)</f>
        <v>2305.6</v>
      </c>
      <c r="H94" s="15">
        <f t="shared" si="30"/>
        <v>0</v>
      </c>
      <c r="I94" s="15">
        <f t="shared" si="30"/>
        <v>864.6</v>
      </c>
      <c r="J94" s="15">
        <f t="shared" si="30"/>
        <v>0</v>
      </c>
      <c r="K94" s="15">
        <f t="shared" si="30"/>
        <v>0</v>
      </c>
      <c r="L94" s="14">
        <f t="shared" si="30"/>
        <v>0</v>
      </c>
    </row>
    <row r="95" spans="1:12" ht="15.75" x14ac:dyDescent="0.25">
      <c r="A95" s="12"/>
      <c r="B95" s="12" t="s">
        <v>258</v>
      </c>
      <c r="C95" s="9"/>
      <c r="D95" s="9"/>
      <c r="E95" s="9"/>
      <c r="F95" s="10"/>
      <c r="G95" s="25">
        <v>0.222</v>
      </c>
      <c r="H95" s="25">
        <v>0.61</v>
      </c>
      <c r="I95" s="25">
        <v>0.88800000000000001</v>
      </c>
      <c r="J95" s="16">
        <v>1.58</v>
      </c>
      <c r="K95" s="16">
        <v>2.46</v>
      </c>
      <c r="L95" s="23">
        <f t="shared" ref="L95" si="31">L94/6</f>
        <v>0</v>
      </c>
    </row>
    <row r="96" spans="1:12" ht="15.75" x14ac:dyDescent="0.25">
      <c r="A96" s="12"/>
      <c r="B96" s="12" t="s">
        <v>233</v>
      </c>
      <c r="C96" s="9"/>
      <c r="D96" s="9"/>
      <c r="E96" s="9"/>
      <c r="F96" s="10"/>
      <c r="G96" s="10">
        <f>G94*G95</f>
        <v>511.84319999999997</v>
      </c>
      <c r="H96" s="10">
        <f>H94*H95</f>
        <v>0</v>
      </c>
      <c r="I96" s="10">
        <f>I94*I95</f>
        <v>767.76480000000004</v>
      </c>
      <c r="J96" s="73">
        <f>J94*J95</f>
        <v>0</v>
      </c>
      <c r="K96" s="73">
        <f>K94*K95</f>
        <v>0</v>
      </c>
      <c r="L96" s="11"/>
    </row>
    <row r="97" spans="1:12" ht="15.75" x14ac:dyDescent="0.25">
      <c r="A97" s="12"/>
      <c r="B97" s="12"/>
      <c r="C97" s="9"/>
      <c r="D97" s="9"/>
      <c r="E97" s="9"/>
      <c r="F97" s="10"/>
      <c r="G97" s="10"/>
      <c r="H97" s="10"/>
      <c r="I97" s="10"/>
      <c r="J97" s="73"/>
      <c r="K97" s="73"/>
      <c r="L97" s="11"/>
    </row>
    <row r="98" spans="1:12" ht="15.75" x14ac:dyDescent="0.25">
      <c r="A98" s="12"/>
      <c r="B98" s="12"/>
      <c r="C98" s="9"/>
      <c r="D98" s="9"/>
      <c r="E98" s="9"/>
      <c r="F98" s="10"/>
      <c r="G98" s="10"/>
      <c r="H98" s="10"/>
      <c r="I98" s="10"/>
      <c r="J98" s="73"/>
      <c r="K98" s="73"/>
      <c r="L98" s="11"/>
    </row>
    <row r="99" spans="1:12" ht="15.75" x14ac:dyDescent="0.25">
      <c r="A99" s="12"/>
      <c r="B99" s="12"/>
      <c r="C99" s="9"/>
      <c r="D99" s="9"/>
      <c r="E99" s="9"/>
      <c r="F99" s="10"/>
      <c r="G99" s="10"/>
      <c r="H99" s="10"/>
      <c r="I99" s="10"/>
      <c r="J99" s="73"/>
      <c r="K99" s="73"/>
      <c r="L99" s="11"/>
    </row>
    <row r="100" spans="1:12" ht="15.75" x14ac:dyDescent="0.25">
      <c r="A100" s="12"/>
      <c r="B100" s="12"/>
      <c r="C100" s="9"/>
      <c r="D100" s="9"/>
      <c r="E100" s="9"/>
      <c r="F100" s="10"/>
      <c r="G100" s="10"/>
      <c r="H100" s="10"/>
      <c r="I100" s="10"/>
      <c r="J100" s="73"/>
      <c r="K100" s="73"/>
      <c r="L100" s="11"/>
    </row>
    <row r="101" spans="1:12" ht="15.75" x14ac:dyDescent="0.25">
      <c r="A101" s="12"/>
      <c r="B101" s="12"/>
      <c r="C101" s="9"/>
      <c r="D101" s="9"/>
      <c r="E101" s="9"/>
      <c r="F101" s="10"/>
      <c r="G101" s="10"/>
      <c r="H101" s="10"/>
      <c r="I101" s="10"/>
      <c r="J101" s="73"/>
      <c r="K101" s="73"/>
      <c r="L101" s="11"/>
    </row>
    <row r="102" spans="1:12" ht="15.75" x14ac:dyDescent="0.25">
      <c r="A102" s="12"/>
      <c r="B102" s="12"/>
      <c r="C102" s="9"/>
      <c r="D102" s="9"/>
      <c r="E102" s="9"/>
      <c r="F102" s="10"/>
      <c r="G102" s="10"/>
      <c r="H102" s="10"/>
      <c r="I102" s="10"/>
      <c r="J102" s="73"/>
      <c r="K102" s="73"/>
      <c r="L102" s="11"/>
    </row>
    <row r="103" spans="1:12" ht="15.75" x14ac:dyDescent="0.25">
      <c r="A103" s="12"/>
      <c r="B103" s="12"/>
      <c r="C103" s="9"/>
      <c r="D103" s="9"/>
      <c r="E103" s="9"/>
      <c r="F103" s="10"/>
      <c r="G103" s="10"/>
      <c r="H103" s="10"/>
      <c r="I103" s="10"/>
      <c r="J103" s="73"/>
      <c r="K103" s="73"/>
      <c r="L103" s="11"/>
    </row>
    <row r="104" spans="1:12" ht="15.75" x14ac:dyDescent="0.25">
      <c r="A104" s="12"/>
      <c r="B104" s="12"/>
      <c r="C104" s="9"/>
      <c r="D104" s="9"/>
      <c r="E104" s="9"/>
      <c r="F104" s="10"/>
      <c r="G104" s="10"/>
      <c r="H104" s="10"/>
      <c r="I104" s="10"/>
      <c r="J104" s="73"/>
      <c r="K104" s="73"/>
      <c r="L104" s="11"/>
    </row>
    <row r="105" spans="1:12" ht="15.75" x14ac:dyDescent="0.25">
      <c r="A105" s="12"/>
      <c r="B105" s="12"/>
      <c r="C105" s="9"/>
      <c r="D105" s="9"/>
      <c r="E105" s="9"/>
      <c r="F105" s="10"/>
      <c r="G105" s="10"/>
      <c r="H105" s="10"/>
      <c r="I105" s="10"/>
      <c r="J105" s="73"/>
      <c r="K105" s="73"/>
      <c r="L105" s="11"/>
    </row>
    <row r="106" spans="1:12" ht="15.75" x14ac:dyDescent="0.25">
      <c r="A106" s="12"/>
      <c r="B106" s="12"/>
      <c r="C106" s="9"/>
      <c r="D106" s="9"/>
      <c r="E106" s="9"/>
      <c r="F106" s="10"/>
      <c r="G106" s="10"/>
      <c r="H106" s="10"/>
      <c r="I106" s="10"/>
      <c r="J106" s="73"/>
      <c r="K106" s="73"/>
      <c r="L106" s="11"/>
    </row>
    <row r="107" spans="1:12" ht="15.75" x14ac:dyDescent="0.25">
      <c r="A107" s="12"/>
      <c r="B107" s="12"/>
      <c r="C107" s="9"/>
      <c r="D107" s="9"/>
      <c r="E107" s="9"/>
      <c r="F107" s="10"/>
      <c r="G107" s="10"/>
      <c r="H107" s="10"/>
      <c r="I107" s="10"/>
      <c r="J107" s="73"/>
      <c r="K107" s="73"/>
      <c r="L107" s="11"/>
    </row>
    <row r="108" spans="1:12" ht="15.75" x14ac:dyDescent="0.25">
      <c r="A108" s="12"/>
      <c r="B108" s="12"/>
      <c r="C108" s="9"/>
      <c r="D108" s="9"/>
      <c r="E108" s="9"/>
      <c r="F108" s="10"/>
      <c r="G108" s="10"/>
      <c r="H108" s="10"/>
      <c r="I108" s="10"/>
      <c r="J108" s="73"/>
      <c r="K108" s="73"/>
      <c r="L108" s="11"/>
    </row>
    <row r="109" spans="1:12" x14ac:dyDescent="0.25">
      <c r="A109" s="14">
        <v>4</v>
      </c>
      <c r="B109" s="15" t="s">
        <v>337</v>
      </c>
      <c r="C109" s="11"/>
      <c r="D109" s="11"/>
      <c r="E109" s="11"/>
      <c r="F109" s="11"/>
      <c r="G109" s="11"/>
      <c r="H109" s="22"/>
      <c r="I109" s="22"/>
      <c r="J109" s="22"/>
      <c r="K109" s="22"/>
      <c r="L109" s="22"/>
    </row>
    <row r="110" spans="1:12" ht="15.75" x14ac:dyDescent="0.25">
      <c r="A110" s="12"/>
      <c r="B110" s="12"/>
      <c r="C110" s="9">
        <v>1</v>
      </c>
      <c r="D110" s="9" t="s">
        <v>232</v>
      </c>
      <c r="E110" s="72">
        <f>F111/0.15</f>
        <v>52</v>
      </c>
      <c r="F110" s="10">
        <v>7.12</v>
      </c>
      <c r="G110" s="10"/>
      <c r="H110" s="10">
        <f>C110*E110*F110</f>
        <v>370.24</v>
      </c>
      <c r="I110" s="10"/>
      <c r="J110" s="24"/>
      <c r="K110" s="10"/>
      <c r="L110" s="22"/>
    </row>
    <row r="111" spans="1:12" ht="15.75" x14ac:dyDescent="0.25">
      <c r="A111" s="12"/>
      <c r="B111" s="12"/>
      <c r="C111" s="9">
        <v>1</v>
      </c>
      <c r="D111" s="9" t="s">
        <v>232</v>
      </c>
      <c r="E111" s="72">
        <f>F110/0.15</f>
        <v>47.466666666666669</v>
      </c>
      <c r="F111" s="10">
        <v>7.8</v>
      </c>
      <c r="G111" s="10"/>
      <c r="H111" s="10">
        <f t="shared" ref="H111:H113" si="32">C111*E111*F111</f>
        <v>370.24</v>
      </c>
      <c r="I111" s="10"/>
      <c r="J111" s="24"/>
      <c r="K111" s="10"/>
      <c r="L111" s="22"/>
    </row>
    <row r="112" spans="1:12" ht="15.75" x14ac:dyDescent="0.25">
      <c r="A112" s="12"/>
      <c r="B112" s="12"/>
      <c r="C112" s="9">
        <v>1</v>
      </c>
      <c r="D112" s="9" t="s">
        <v>232</v>
      </c>
      <c r="E112" s="72">
        <f>F113/0.15</f>
        <v>3.3333333333333335</v>
      </c>
      <c r="F112" s="10">
        <v>7.7</v>
      </c>
      <c r="G112" s="10"/>
      <c r="H112" s="10">
        <f t="shared" si="32"/>
        <v>25.666666666666668</v>
      </c>
      <c r="I112" s="10"/>
      <c r="J112" s="24"/>
      <c r="K112" s="10"/>
      <c r="L112" s="22"/>
    </row>
    <row r="113" spans="1:17" ht="15.75" x14ac:dyDescent="0.25">
      <c r="A113" s="12"/>
      <c r="B113" s="12"/>
      <c r="C113" s="9">
        <v>1</v>
      </c>
      <c r="D113" s="9" t="s">
        <v>232</v>
      </c>
      <c r="E113" s="72">
        <f>F112/0.15</f>
        <v>51.333333333333336</v>
      </c>
      <c r="F113" s="10">
        <v>0.5</v>
      </c>
      <c r="G113" s="10"/>
      <c r="H113" s="10">
        <f t="shared" si="32"/>
        <v>25.666666666666668</v>
      </c>
      <c r="I113" s="10"/>
      <c r="J113" s="24"/>
      <c r="K113" s="10"/>
      <c r="L113" s="22"/>
    </row>
    <row r="114" spans="1:17" ht="15.75" x14ac:dyDescent="0.25">
      <c r="A114" s="12"/>
      <c r="B114" s="12"/>
      <c r="C114" s="9"/>
      <c r="D114" s="9"/>
      <c r="E114" s="9"/>
      <c r="F114" s="10"/>
      <c r="G114" s="10">
        <f>G110+G111</f>
        <v>0</v>
      </c>
      <c r="H114" s="16">
        <f>SUM(H110:H113)</f>
        <v>791.81333333333328</v>
      </c>
      <c r="I114" s="16">
        <f>SUM(I109:I110)</f>
        <v>0</v>
      </c>
      <c r="J114" s="16">
        <f>SUM(J109:J110)</f>
        <v>0</v>
      </c>
      <c r="K114" s="16">
        <f>SUM(K109:K110)</f>
        <v>0</v>
      </c>
      <c r="L114" s="16">
        <f>SUM(L109:L110)</f>
        <v>0</v>
      </c>
    </row>
    <row r="115" spans="1:17" ht="15.75" x14ac:dyDescent="0.25">
      <c r="A115" s="12"/>
      <c r="B115" s="12" t="s">
        <v>257</v>
      </c>
      <c r="C115" s="9"/>
      <c r="D115" s="9"/>
      <c r="E115" s="9"/>
      <c r="F115" s="10"/>
      <c r="G115" s="10">
        <f t="shared" ref="G115" si="33">G114*0.1</f>
        <v>0</v>
      </c>
      <c r="H115" s="10">
        <f>H114*0.1</f>
        <v>79.181333333333328</v>
      </c>
      <c r="I115" s="10">
        <f t="shared" ref="I115:L115" si="34">I114*0.1</f>
        <v>0</v>
      </c>
      <c r="J115" s="10">
        <f t="shared" si="34"/>
        <v>0</v>
      </c>
      <c r="K115" s="10">
        <f t="shared" si="34"/>
        <v>0</v>
      </c>
      <c r="L115" s="10">
        <f t="shared" si="34"/>
        <v>0</v>
      </c>
    </row>
    <row r="116" spans="1:17" ht="15.75" x14ac:dyDescent="0.25">
      <c r="A116" s="12"/>
      <c r="B116" s="12"/>
      <c r="C116" s="9"/>
      <c r="D116" s="9"/>
      <c r="E116" s="9"/>
      <c r="F116" s="10"/>
      <c r="G116" s="33">
        <f>SUM(G110:G111)</f>
        <v>0</v>
      </c>
      <c r="H116" s="33">
        <f>SUM(H114:H115)</f>
        <v>870.9946666666666</v>
      </c>
      <c r="I116" s="7">
        <f>SUM(I114:I115)</f>
        <v>0</v>
      </c>
      <c r="J116" s="7">
        <f>SUM(J114:J115)</f>
        <v>0</v>
      </c>
      <c r="K116" s="7">
        <f>SUM(K114:K115)</f>
        <v>0</v>
      </c>
      <c r="L116" s="7">
        <f>SUM(L114:L115)</f>
        <v>0</v>
      </c>
    </row>
    <row r="117" spans="1:17" ht="15.75" x14ac:dyDescent="0.25">
      <c r="A117" s="12"/>
      <c r="B117" s="12" t="s">
        <v>258</v>
      </c>
      <c r="C117" s="9"/>
      <c r="D117" s="9"/>
      <c r="E117" s="9"/>
      <c r="F117" s="10"/>
      <c r="G117" s="25">
        <v>0.222</v>
      </c>
      <c r="H117" s="32">
        <v>0.61699999999999999</v>
      </c>
      <c r="I117" s="25">
        <v>0.88800000000000001</v>
      </c>
      <c r="J117" s="16">
        <v>1.58</v>
      </c>
      <c r="K117" s="23">
        <f t="shared" ref="K117:L117" si="35">K116/6</f>
        <v>0</v>
      </c>
      <c r="L117" s="23">
        <f t="shared" si="35"/>
        <v>0</v>
      </c>
    </row>
    <row r="118" spans="1:17" ht="15.75" x14ac:dyDescent="0.25">
      <c r="A118" s="12"/>
      <c r="B118" s="12" t="s">
        <v>233</v>
      </c>
      <c r="C118" s="9"/>
      <c r="D118" s="9"/>
      <c r="E118" s="9"/>
      <c r="F118" s="10"/>
      <c r="G118" s="10">
        <f>G116*G117</f>
        <v>0</v>
      </c>
      <c r="H118" s="10">
        <f>H116*H117</f>
        <v>537.40370933333327</v>
      </c>
      <c r="I118" s="10">
        <f>I116*I117</f>
        <v>0</v>
      </c>
      <c r="J118" s="11">
        <f>J116*J117</f>
        <v>0</v>
      </c>
      <c r="K118" s="10"/>
      <c r="L118" s="11"/>
    </row>
    <row r="119" spans="1:17" x14ac:dyDescent="0.25">
      <c r="A119" s="14"/>
      <c r="B119" s="15"/>
      <c r="C119" s="11"/>
      <c r="D119" s="11"/>
      <c r="E119" s="11"/>
      <c r="F119" s="11"/>
      <c r="G119" s="11"/>
      <c r="H119" s="22"/>
      <c r="I119" s="22"/>
      <c r="J119" s="22"/>
      <c r="K119" s="22"/>
      <c r="L119" s="22"/>
    </row>
    <row r="120" spans="1:17" s="136" customFormat="1" ht="15.75" x14ac:dyDescent="0.25">
      <c r="B120" s="137" t="s">
        <v>393</v>
      </c>
    </row>
    <row r="121" spans="1:17" x14ac:dyDescent="0.25">
      <c r="A121" s="14">
        <v>3</v>
      </c>
      <c r="B121" s="15" t="s">
        <v>260</v>
      </c>
      <c r="C121" s="11"/>
      <c r="D121" s="11"/>
      <c r="E121" s="11"/>
      <c r="F121" s="11"/>
      <c r="G121" s="11"/>
      <c r="H121" s="22"/>
      <c r="I121" s="22"/>
      <c r="J121" s="22"/>
      <c r="K121" s="22"/>
      <c r="L121" s="22"/>
      <c r="Q121" t="s">
        <v>308</v>
      </c>
    </row>
    <row r="122" spans="1:17" ht="15.75" x14ac:dyDescent="0.25">
      <c r="A122" s="12"/>
      <c r="B122" s="12" t="s">
        <v>237</v>
      </c>
      <c r="C122" s="9">
        <v>3</v>
      </c>
      <c r="D122" s="9" t="s">
        <v>232</v>
      </c>
      <c r="E122" s="9">
        <v>12</v>
      </c>
      <c r="F122" s="10">
        <v>2.8</v>
      </c>
      <c r="G122" s="10"/>
      <c r="H122" s="10"/>
      <c r="I122" s="10"/>
      <c r="J122" s="22"/>
      <c r="K122" s="10">
        <f>C122*E122*F122</f>
        <v>100.8</v>
      </c>
      <c r="L122" s="22"/>
    </row>
    <row r="123" spans="1:17" ht="15.75" x14ac:dyDescent="0.25">
      <c r="A123" s="12"/>
      <c r="B123" s="12"/>
      <c r="C123" s="9">
        <v>3</v>
      </c>
      <c r="D123" s="9" t="s">
        <v>232</v>
      </c>
      <c r="E123" s="9">
        <v>18</v>
      </c>
      <c r="F123" s="10">
        <v>1.35</v>
      </c>
      <c r="G123" s="10">
        <f>C123*E123*F123</f>
        <v>72.900000000000006</v>
      </c>
      <c r="H123" s="10"/>
      <c r="I123" s="10"/>
      <c r="J123" s="22"/>
      <c r="K123" s="10"/>
      <c r="L123" s="22"/>
    </row>
    <row r="124" spans="1:17" ht="15.75" x14ac:dyDescent="0.25">
      <c r="A124" s="12"/>
      <c r="B124" s="12"/>
      <c r="C124" s="9">
        <v>3</v>
      </c>
      <c r="D124" s="9" t="s">
        <v>232</v>
      </c>
      <c r="E124" s="9">
        <v>18</v>
      </c>
      <c r="F124" s="10">
        <v>1.2</v>
      </c>
      <c r="G124" s="10">
        <f t="shared" ref="G124:G125" si="36">C124*E124*F124</f>
        <v>64.8</v>
      </c>
      <c r="H124" s="10"/>
      <c r="I124" s="10"/>
      <c r="J124" s="22"/>
      <c r="K124" s="10"/>
      <c r="L124" s="22"/>
    </row>
    <row r="125" spans="1:17" ht="15.75" x14ac:dyDescent="0.25">
      <c r="A125" s="12"/>
      <c r="B125" s="12"/>
      <c r="C125" s="9">
        <v>3</v>
      </c>
      <c r="D125" s="9" t="s">
        <v>232</v>
      </c>
      <c r="E125" s="9">
        <v>18</v>
      </c>
      <c r="F125" s="10">
        <v>1</v>
      </c>
      <c r="G125" s="10">
        <f t="shared" si="36"/>
        <v>54</v>
      </c>
      <c r="H125" s="10"/>
      <c r="I125" s="10"/>
      <c r="J125" s="22"/>
      <c r="K125" s="10"/>
      <c r="L125" s="22"/>
    </row>
    <row r="126" spans="1:17" ht="15.75" x14ac:dyDescent="0.25">
      <c r="A126" s="12"/>
      <c r="B126" s="12" t="s">
        <v>342</v>
      </c>
      <c r="C126" s="9">
        <v>5</v>
      </c>
      <c r="D126" s="9" t="s">
        <v>232</v>
      </c>
      <c r="E126" s="9">
        <v>10</v>
      </c>
      <c r="F126" s="10">
        <v>2.8</v>
      </c>
      <c r="G126" s="10"/>
      <c r="H126" s="10"/>
      <c r="I126" s="10"/>
      <c r="J126" s="22">
        <f t="shared" ref="J126" si="37">C126*E126*F126</f>
        <v>140</v>
      </c>
      <c r="K126" s="10"/>
      <c r="L126" s="22"/>
    </row>
    <row r="127" spans="1:17" ht="15.75" x14ac:dyDescent="0.25">
      <c r="A127" s="12"/>
      <c r="B127" s="12"/>
      <c r="C127" s="9">
        <v>5</v>
      </c>
      <c r="D127" s="9" t="s">
        <v>232</v>
      </c>
      <c r="E127" s="9">
        <v>18</v>
      </c>
      <c r="F127" s="10">
        <v>1.2</v>
      </c>
      <c r="G127" s="10">
        <f>C127*E127*F127</f>
        <v>108</v>
      </c>
      <c r="H127" s="10"/>
      <c r="I127" s="10"/>
      <c r="J127" s="22"/>
      <c r="K127" s="10"/>
      <c r="L127" s="22"/>
    </row>
    <row r="128" spans="1:17" ht="15.75" x14ac:dyDescent="0.25">
      <c r="A128" s="12"/>
      <c r="B128" s="12"/>
      <c r="C128" s="9">
        <v>5</v>
      </c>
      <c r="D128" s="9" t="s">
        <v>232</v>
      </c>
      <c r="E128" s="9">
        <v>18</v>
      </c>
      <c r="F128" s="10">
        <v>1</v>
      </c>
      <c r="G128" s="10">
        <f>C128*E128*F128</f>
        <v>90</v>
      </c>
      <c r="H128" s="10"/>
      <c r="I128" s="10"/>
      <c r="J128" s="22"/>
      <c r="K128" s="10"/>
      <c r="L128" s="22"/>
    </row>
    <row r="129" spans="1:12" ht="15.75" x14ac:dyDescent="0.25">
      <c r="A129" s="12"/>
      <c r="B129" s="12"/>
      <c r="C129" s="9"/>
      <c r="D129" s="9"/>
      <c r="E129" s="9"/>
      <c r="F129" s="10"/>
      <c r="G129" s="16">
        <f t="shared" ref="G129" si="38">SUM(G122:G128)</f>
        <v>389.7</v>
      </c>
      <c r="H129" s="16">
        <f t="shared" ref="H129" si="39">SUM(H122:H128)</f>
        <v>0</v>
      </c>
      <c r="I129" s="16">
        <f t="shared" ref="I129" si="40">SUM(I122:I128)</f>
        <v>0</v>
      </c>
      <c r="J129" s="16">
        <f t="shared" ref="J129" si="41">SUM(J122:J128)</f>
        <v>140</v>
      </c>
      <c r="K129" s="16">
        <f t="shared" ref="K129" si="42">SUM(K122:K128)</f>
        <v>100.8</v>
      </c>
      <c r="L129" s="16">
        <f t="shared" ref="L129" si="43">SUM(L122:L128)</f>
        <v>0</v>
      </c>
    </row>
    <row r="130" spans="1:12" ht="15.75" x14ac:dyDescent="0.25">
      <c r="A130" s="12"/>
      <c r="B130" s="12" t="s">
        <v>257</v>
      </c>
      <c r="C130" s="9"/>
      <c r="D130" s="9"/>
      <c r="E130" s="9"/>
      <c r="F130" s="10"/>
      <c r="G130" s="10">
        <f t="shared" ref="G130:L130" si="44">G129*0.1</f>
        <v>38.97</v>
      </c>
      <c r="H130" s="10">
        <f t="shared" si="44"/>
        <v>0</v>
      </c>
      <c r="I130" s="10">
        <f t="shared" si="44"/>
        <v>0</v>
      </c>
      <c r="J130" s="10">
        <f t="shared" si="44"/>
        <v>14</v>
      </c>
      <c r="K130" s="10">
        <f t="shared" si="44"/>
        <v>10.08</v>
      </c>
      <c r="L130" s="10">
        <f t="shared" si="44"/>
        <v>0</v>
      </c>
    </row>
    <row r="131" spans="1:12" ht="15.75" x14ac:dyDescent="0.25">
      <c r="A131" s="12"/>
      <c r="B131" s="12"/>
      <c r="C131" s="9"/>
      <c r="D131" s="9"/>
      <c r="E131" s="9"/>
      <c r="F131" s="10"/>
      <c r="G131" s="7">
        <f t="shared" ref="G131:L131" si="45">SUM(G129:G130)</f>
        <v>428.66999999999996</v>
      </c>
      <c r="H131" s="7">
        <f t="shared" si="45"/>
        <v>0</v>
      </c>
      <c r="I131" s="7">
        <f t="shared" si="45"/>
        <v>0</v>
      </c>
      <c r="J131" s="7">
        <f t="shared" si="45"/>
        <v>154</v>
      </c>
      <c r="K131" s="7">
        <f t="shared" si="45"/>
        <v>110.88</v>
      </c>
      <c r="L131" s="7">
        <f t="shared" si="45"/>
        <v>0</v>
      </c>
    </row>
    <row r="132" spans="1:12" ht="15.75" x14ac:dyDescent="0.25">
      <c r="A132" s="12"/>
      <c r="B132" s="12" t="s">
        <v>258</v>
      </c>
      <c r="C132" s="9"/>
      <c r="D132" s="9"/>
      <c r="E132" s="9"/>
      <c r="F132" s="10"/>
      <c r="G132" s="25">
        <v>0.222</v>
      </c>
      <c r="H132" s="25">
        <f t="shared" ref="H132" si="46">H131/6</f>
        <v>0</v>
      </c>
      <c r="I132" s="25">
        <v>0.88800000000000001</v>
      </c>
      <c r="J132" s="16">
        <v>1.58</v>
      </c>
      <c r="K132" s="25">
        <v>2.46</v>
      </c>
      <c r="L132" s="23">
        <f t="shared" ref="L132" si="47">L131/6</f>
        <v>0</v>
      </c>
    </row>
    <row r="133" spans="1:12" ht="15.75" x14ac:dyDescent="0.25">
      <c r="A133" s="12"/>
      <c r="B133" s="12" t="s">
        <v>233</v>
      </c>
      <c r="C133" s="9"/>
      <c r="D133" s="9"/>
      <c r="E133" s="9"/>
      <c r="F133" s="10"/>
      <c r="G133" s="10">
        <f>G131*G132</f>
        <v>95.164739999999995</v>
      </c>
      <c r="H133" s="10"/>
      <c r="I133" s="10">
        <f>I131*I132</f>
        <v>0</v>
      </c>
      <c r="J133" s="11">
        <f>J131*J132</f>
        <v>243.32000000000002</v>
      </c>
      <c r="K133" s="11">
        <f>K131*K132</f>
        <v>272.76479999999998</v>
      </c>
      <c r="L133" s="11"/>
    </row>
    <row r="134" spans="1:12" ht="15.75" x14ac:dyDescent="0.25">
      <c r="A134" s="12"/>
      <c r="B134" s="12"/>
      <c r="C134" s="9"/>
      <c r="D134" s="9"/>
      <c r="E134" s="9"/>
      <c r="F134" s="10"/>
      <c r="G134" s="10"/>
      <c r="H134" s="10"/>
      <c r="I134" s="10"/>
      <c r="J134" s="11"/>
      <c r="K134" s="11"/>
      <c r="L134" s="11"/>
    </row>
    <row r="135" spans="1:12" x14ac:dyDescent="0.25">
      <c r="A135" s="14">
        <v>4</v>
      </c>
      <c r="B135" s="15" t="s">
        <v>362</v>
      </c>
      <c r="C135" s="11"/>
      <c r="D135" s="11"/>
      <c r="E135" s="11"/>
      <c r="F135" s="11"/>
      <c r="G135" s="11"/>
      <c r="H135" s="22"/>
      <c r="I135" s="22"/>
      <c r="J135" s="22"/>
      <c r="K135" s="22"/>
      <c r="L135" s="22"/>
    </row>
    <row r="136" spans="1:12" ht="15.75" x14ac:dyDescent="0.25">
      <c r="A136" s="12"/>
      <c r="B136" s="12" t="s">
        <v>259</v>
      </c>
      <c r="C136" s="9">
        <v>1</v>
      </c>
      <c r="D136" s="9" t="s">
        <v>232</v>
      </c>
      <c r="E136" s="72">
        <v>18</v>
      </c>
      <c r="F136" s="10">
        <v>5.46</v>
      </c>
      <c r="G136" s="10"/>
      <c r="H136" s="10">
        <f>C136*E136*F136</f>
        <v>98.28</v>
      </c>
      <c r="I136" s="10"/>
      <c r="J136" s="24"/>
      <c r="K136" s="10"/>
      <c r="L136" s="22"/>
    </row>
    <row r="137" spans="1:12" ht="15.75" x14ac:dyDescent="0.25">
      <c r="A137" s="12"/>
      <c r="B137" s="12" t="s">
        <v>259</v>
      </c>
      <c r="C137" s="9">
        <v>1</v>
      </c>
      <c r="D137" s="9" t="s">
        <v>232</v>
      </c>
      <c r="E137" s="72">
        <v>36</v>
      </c>
      <c r="F137" s="10">
        <v>2.8</v>
      </c>
      <c r="G137" s="10"/>
      <c r="H137" s="10"/>
      <c r="I137" s="10">
        <f>C137*E137*F137</f>
        <v>100.8</v>
      </c>
      <c r="J137" s="24"/>
      <c r="K137" s="10"/>
      <c r="L137" s="22"/>
    </row>
    <row r="138" spans="1:12" ht="15.75" x14ac:dyDescent="0.25">
      <c r="A138" s="12"/>
      <c r="B138" s="12" t="s">
        <v>259</v>
      </c>
      <c r="C138" s="9">
        <v>1</v>
      </c>
      <c r="D138" s="9" t="s">
        <v>232</v>
      </c>
      <c r="E138" s="72">
        <v>12</v>
      </c>
      <c r="F138" s="10">
        <v>2.8</v>
      </c>
      <c r="G138" s="10"/>
      <c r="H138" s="10"/>
      <c r="I138" s="10"/>
      <c r="J138" s="24">
        <f>C138*E138*F138</f>
        <v>33.599999999999994</v>
      </c>
      <c r="K138" s="10"/>
      <c r="L138" s="22"/>
    </row>
    <row r="139" spans="1:12" ht="15.75" x14ac:dyDescent="0.25">
      <c r="A139" s="12"/>
      <c r="B139" s="12"/>
      <c r="C139" s="9"/>
      <c r="D139" s="9"/>
      <c r="E139" s="9"/>
      <c r="F139" s="10"/>
      <c r="G139" s="16"/>
      <c r="H139" s="16">
        <f>SUM(H136:H138)</f>
        <v>98.28</v>
      </c>
      <c r="I139" s="16">
        <f>SUM(I136:I138)</f>
        <v>100.8</v>
      </c>
      <c r="J139" s="16">
        <f>SUM(J136:J138)</f>
        <v>33.599999999999994</v>
      </c>
      <c r="K139" s="16">
        <f>SUM(K135:K135)</f>
        <v>0</v>
      </c>
      <c r="L139" s="16">
        <f>SUM(L135:L135)</f>
        <v>0</v>
      </c>
    </row>
    <row r="140" spans="1:12" ht="15.75" x14ac:dyDescent="0.25">
      <c r="A140" s="12"/>
      <c r="B140" s="12" t="s">
        <v>257</v>
      </c>
      <c r="C140" s="9"/>
      <c r="D140" s="9"/>
      <c r="E140" s="9"/>
      <c r="F140" s="10"/>
      <c r="G140" s="10">
        <f t="shared" ref="G140:L140" si="48">G139*0.1</f>
        <v>0</v>
      </c>
      <c r="H140" s="10">
        <f t="shared" si="48"/>
        <v>9.8280000000000012</v>
      </c>
      <c r="I140" s="10">
        <f t="shared" si="48"/>
        <v>10.08</v>
      </c>
      <c r="J140" s="10">
        <f t="shared" si="48"/>
        <v>3.3599999999999994</v>
      </c>
      <c r="K140" s="10">
        <f t="shared" si="48"/>
        <v>0</v>
      </c>
      <c r="L140" s="10">
        <f t="shared" si="48"/>
        <v>0</v>
      </c>
    </row>
    <row r="141" spans="1:12" ht="15.75" x14ac:dyDescent="0.25">
      <c r="A141" s="12"/>
      <c r="B141" s="12"/>
      <c r="C141" s="9"/>
      <c r="D141" s="9"/>
      <c r="E141" s="9"/>
      <c r="F141" s="10"/>
      <c r="G141" s="7">
        <f t="shared" ref="G141" si="49">SUM(G139:G140)</f>
        <v>0</v>
      </c>
      <c r="H141" s="7">
        <f t="shared" ref="H141" si="50">SUM(H139:H140)</f>
        <v>108.108</v>
      </c>
      <c r="I141" s="7">
        <f t="shared" ref="I141" si="51">SUM(I139:I140)</f>
        <v>110.88</v>
      </c>
      <c r="J141" s="7">
        <f t="shared" ref="J141" si="52">SUM(J139:J140)</f>
        <v>36.959999999999994</v>
      </c>
      <c r="K141" s="7">
        <f t="shared" ref="K141" si="53">SUM(K139:K140)</f>
        <v>0</v>
      </c>
      <c r="L141" s="7">
        <f t="shared" ref="L141" si="54">SUM(L139:L140)</f>
        <v>0</v>
      </c>
    </row>
    <row r="142" spans="1:12" ht="15.75" x14ac:dyDescent="0.25">
      <c r="A142" s="12"/>
      <c r="B142" s="12" t="s">
        <v>258</v>
      </c>
      <c r="C142" s="9"/>
      <c r="D142" s="9"/>
      <c r="E142" s="9"/>
      <c r="F142" s="10"/>
      <c r="G142" s="25">
        <v>0.222</v>
      </c>
      <c r="H142" s="32">
        <v>0.61699999999999999</v>
      </c>
      <c r="I142" s="25">
        <v>0.88800000000000001</v>
      </c>
      <c r="J142" s="16">
        <v>1.58</v>
      </c>
      <c r="K142" s="23">
        <f t="shared" ref="K142:L142" si="55">K141/6</f>
        <v>0</v>
      </c>
      <c r="L142" s="23">
        <f t="shared" si="55"/>
        <v>0</v>
      </c>
    </row>
    <row r="143" spans="1:12" ht="15.75" x14ac:dyDescent="0.25">
      <c r="A143" s="12"/>
      <c r="B143" s="12" t="s">
        <v>233</v>
      </c>
      <c r="C143" s="9"/>
      <c r="D143" s="9"/>
      <c r="E143" s="9"/>
      <c r="F143" s="10"/>
      <c r="G143" s="10">
        <f>G141*G142</f>
        <v>0</v>
      </c>
      <c r="H143" s="10">
        <f>H141*H142</f>
        <v>66.702635999999998</v>
      </c>
      <c r="I143" s="10">
        <f>I141*I142</f>
        <v>98.461439999999996</v>
      </c>
      <c r="J143" s="73">
        <f>J141*J142</f>
        <v>58.396799999999992</v>
      </c>
      <c r="K143" s="10"/>
      <c r="L143" s="11"/>
    </row>
    <row r="144" spans="1:12" ht="15.75" x14ac:dyDescent="0.25">
      <c r="A144" s="26"/>
      <c r="B144" s="27"/>
      <c r="C144" s="28"/>
      <c r="D144" s="28"/>
      <c r="E144" s="28"/>
      <c r="F144" s="29"/>
      <c r="G144" s="29"/>
      <c r="H144" s="29"/>
      <c r="I144" s="29"/>
      <c r="J144" s="30"/>
      <c r="K144" s="29"/>
      <c r="L144" s="31"/>
    </row>
    <row r="145" spans="1:12" x14ac:dyDescent="0.25">
      <c r="A145" s="19" t="s">
        <v>2</v>
      </c>
      <c r="B145" s="20" t="s">
        <v>226</v>
      </c>
      <c r="C145" s="220" t="s">
        <v>227</v>
      </c>
      <c r="D145" s="221"/>
      <c r="E145" s="222"/>
      <c r="F145" s="20" t="s">
        <v>228</v>
      </c>
      <c r="G145" s="21" t="s">
        <v>249</v>
      </c>
      <c r="H145" s="21" t="s">
        <v>250</v>
      </c>
      <c r="I145" s="21" t="s">
        <v>251</v>
      </c>
      <c r="J145" s="21" t="s">
        <v>252</v>
      </c>
      <c r="K145" s="21" t="s">
        <v>253</v>
      </c>
      <c r="L145" s="21" t="s">
        <v>254</v>
      </c>
    </row>
    <row r="146" spans="1:12" x14ac:dyDescent="0.25">
      <c r="A146" s="14">
        <v>1</v>
      </c>
      <c r="B146" s="15" t="s">
        <v>255</v>
      </c>
      <c r="C146" s="11"/>
      <c r="D146" s="11"/>
      <c r="E146" s="11"/>
      <c r="F146" s="11"/>
      <c r="G146" s="11"/>
      <c r="H146" s="22"/>
      <c r="I146" s="22"/>
      <c r="J146" s="22"/>
      <c r="K146" s="22"/>
      <c r="L146" s="22"/>
    </row>
    <row r="147" spans="1:12" ht="15.75" x14ac:dyDescent="0.25">
      <c r="A147" s="12"/>
      <c r="B147" s="12" t="s">
        <v>256</v>
      </c>
      <c r="C147" s="9">
        <v>1</v>
      </c>
      <c r="D147" s="9" t="s">
        <v>232</v>
      </c>
      <c r="E147" s="9">
        <v>8</v>
      </c>
      <c r="F147" s="10">
        <v>6</v>
      </c>
      <c r="G147" s="10"/>
      <c r="H147" s="10"/>
      <c r="I147" s="10"/>
      <c r="J147" s="24">
        <f>C147*E147*F147</f>
        <v>48</v>
      </c>
      <c r="K147" s="10"/>
      <c r="L147" s="22"/>
    </row>
    <row r="148" spans="1:12" ht="15.75" x14ac:dyDescent="0.25">
      <c r="A148" s="12"/>
      <c r="B148" s="12"/>
      <c r="C148" s="9">
        <v>1</v>
      </c>
      <c r="D148" s="9" t="s">
        <v>232</v>
      </c>
      <c r="E148" s="9">
        <v>2</v>
      </c>
      <c r="F148" s="10">
        <v>6</v>
      </c>
      <c r="G148" s="10"/>
      <c r="H148" s="10"/>
      <c r="I148" s="10"/>
      <c r="J148" s="24"/>
      <c r="K148" s="10">
        <f>C148*E148*F148</f>
        <v>12</v>
      </c>
      <c r="L148" s="22"/>
    </row>
    <row r="149" spans="1:12" ht="15.75" x14ac:dyDescent="0.25">
      <c r="A149" s="12"/>
      <c r="B149" s="12"/>
      <c r="C149" s="9">
        <v>1</v>
      </c>
      <c r="D149" s="9" t="s">
        <v>232</v>
      </c>
      <c r="E149" s="9">
        <v>2</v>
      </c>
      <c r="F149" s="10">
        <v>6</v>
      </c>
      <c r="G149" s="10"/>
      <c r="H149" s="10"/>
      <c r="I149" s="10">
        <f>C149*E149*F149</f>
        <v>12</v>
      </c>
      <c r="J149" s="24"/>
      <c r="K149" s="10"/>
      <c r="L149" s="22"/>
    </row>
    <row r="150" spans="1:12" ht="15.75" x14ac:dyDescent="0.25">
      <c r="A150" s="12"/>
      <c r="B150" s="12"/>
      <c r="C150" s="9">
        <v>2</v>
      </c>
      <c r="D150" s="9" t="s">
        <v>232</v>
      </c>
      <c r="E150" s="9">
        <v>45</v>
      </c>
      <c r="F150" s="10">
        <v>1.2</v>
      </c>
      <c r="G150" s="10">
        <f>C150*E150*F150</f>
        <v>108</v>
      </c>
      <c r="H150" s="10"/>
      <c r="I150" s="10"/>
      <c r="J150" s="24"/>
      <c r="K150" s="10"/>
      <c r="L150" s="22"/>
    </row>
    <row r="151" spans="1:12" ht="15.75" x14ac:dyDescent="0.25">
      <c r="A151" s="12"/>
      <c r="B151" s="12"/>
      <c r="C151" s="9"/>
      <c r="D151" s="9"/>
      <c r="E151" s="9"/>
      <c r="F151" s="10"/>
      <c r="G151" s="10"/>
      <c r="H151" s="10"/>
      <c r="I151" s="10"/>
      <c r="J151" s="24"/>
      <c r="K151" s="10"/>
      <c r="L151" s="22"/>
    </row>
    <row r="152" spans="1:12" ht="15.75" x14ac:dyDescent="0.25">
      <c r="A152" s="12"/>
      <c r="B152" s="12" t="s">
        <v>344</v>
      </c>
      <c r="C152" s="9">
        <v>1</v>
      </c>
      <c r="D152" s="9" t="s">
        <v>232</v>
      </c>
      <c r="E152" s="9">
        <v>9</v>
      </c>
      <c r="F152" s="10">
        <v>3</v>
      </c>
      <c r="G152" s="10"/>
      <c r="H152" s="10"/>
      <c r="I152" s="10"/>
      <c r="J152" s="24">
        <f>C152*E152*F152</f>
        <v>27</v>
      </c>
      <c r="K152" s="10"/>
      <c r="L152" s="22"/>
    </row>
    <row r="153" spans="1:12" ht="15.75" x14ac:dyDescent="0.25">
      <c r="A153" s="12"/>
      <c r="B153" s="12"/>
      <c r="C153" s="9">
        <v>1</v>
      </c>
      <c r="D153" s="9" t="s">
        <v>232</v>
      </c>
      <c r="E153" s="9">
        <v>2</v>
      </c>
      <c r="F153" s="10">
        <v>3</v>
      </c>
      <c r="G153" s="10"/>
      <c r="H153" s="10">
        <f>C153*E153*F153</f>
        <v>6</v>
      </c>
      <c r="I153" s="10"/>
      <c r="J153" s="24"/>
      <c r="K153" s="10"/>
      <c r="L153" s="22"/>
    </row>
    <row r="154" spans="1:12" ht="15.75" x14ac:dyDescent="0.25">
      <c r="A154" s="12"/>
      <c r="B154" s="12"/>
      <c r="C154" s="9">
        <v>2</v>
      </c>
      <c r="D154" s="9" t="s">
        <v>232</v>
      </c>
      <c r="E154" s="9">
        <v>17</v>
      </c>
      <c r="F154" s="10">
        <v>1.2</v>
      </c>
      <c r="G154" s="10">
        <f>C154*E154*F154</f>
        <v>40.799999999999997</v>
      </c>
      <c r="H154" s="10"/>
      <c r="I154" s="10"/>
      <c r="J154" s="24"/>
      <c r="K154" s="10"/>
      <c r="L154" s="22"/>
    </row>
    <row r="155" spans="1:12" ht="15.75" x14ac:dyDescent="0.25">
      <c r="A155" s="12"/>
      <c r="B155" s="12"/>
      <c r="C155" s="9"/>
      <c r="D155" s="9"/>
      <c r="E155" s="9"/>
      <c r="F155" s="10"/>
      <c r="G155" s="10"/>
      <c r="H155" s="10"/>
      <c r="I155" s="10"/>
      <c r="J155" s="24"/>
      <c r="K155" s="10"/>
      <c r="L155" s="22"/>
    </row>
    <row r="156" spans="1:12" ht="15.75" x14ac:dyDescent="0.25">
      <c r="A156" s="12"/>
      <c r="B156" s="12" t="s">
        <v>345</v>
      </c>
      <c r="C156" s="9">
        <v>1</v>
      </c>
      <c r="D156" s="9" t="s">
        <v>232</v>
      </c>
      <c r="E156" s="9">
        <v>5</v>
      </c>
      <c r="F156" s="10">
        <v>4.5</v>
      </c>
      <c r="G156" s="10"/>
      <c r="H156" s="10"/>
      <c r="I156" s="10"/>
      <c r="J156" s="24">
        <f>C156*E156*F156</f>
        <v>22.5</v>
      </c>
      <c r="K156" s="10"/>
      <c r="L156" s="22"/>
    </row>
    <row r="157" spans="1:12" ht="15.75" x14ac:dyDescent="0.25">
      <c r="A157" s="12"/>
      <c r="B157" s="12"/>
      <c r="C157" s="9">
        <v>2</v>
      </c>
      <c r="D157" s="9" t="s">
        <v>232</v>
      </c>
      <c r="E157" s="9">
        <v>26</v>
      </c>
      <c r="F157" s="10">
        <v>1.2</v>
      </c>
      <c r="G157" s="10">
        <f>C157*E157*F157</f>
        <v>62.4</v>
      </c>
      <c r="H157" s="10"/>
      <c r="I157" s="10"/>
      <c r="J157" s="24"/>
      <c r="K157" s="10"/>
      <c r="L157" s="22"/>
    </row>
    <row r="158" spans="1:12" ht="15.75" x14ac:dyDescent="0.25">
      <c r="A158" s="12"/>
      <c r="B158" s="12"/>
      <c r="C158" s="9"/>
      <c r="D158" s="9"/>
      <c r="E158" s="9"/>
      <c r="F158" s="10"/>
      <c r="G158" s="10"/>
      <c r="H158" s="10"/>
      <c r="I158" s="10"/>
      <c r="J158" s="24"/>
      <c r="K158" s="10"/>
      <c r="L158" s="22"/>
    </row>
    <row r="159" spans="1:12" ht="15.75" x14ac:dyDescent="0.25">
      <c r="A159" s="12"/>
      <c r="B159" s="12" t="s">
        <v>346</v>
      </c>
      <c r="C159" s="9">
        <v>1</v>
      </c>
      <c r="D159" s="9" t="s">
        <v>232</v>
      </c>
      <c r="E159" s="9">
        <v>4</v>
      </c>
      <c r="F159" s="10">
        <v>19</v>
      </c>
      <c r="G159" s="10"/>
      <c r="H159" s="10"/>
      <c r="I159" s="10"/>
      <c r="J159" s="24">
        <f>C159*E159*F159</f>
        <v>76</v>
      </c>
      <c r="K159" s="10"/>
      <c r="L159" s="22"/>
    </row>
    <row r="160" spans="1:12" ht="15.75" x14ac:dyDescent="0.25">
      <c r="A160" s="12"/>
      <c r="B160" s="12"/>
      <c r="C160" s="9">
        <v>1</v>
      </c>
      <c r="D160" s="9" t="s">
        <v>232</v>
      </c>
      <c r="E160" s="9">
        <v>124</v>
      </c>
      <c r="F160" s="10">
        <v>1.2</v>
      </c>
      <c r="G160" s="10">
        <f>C160*E160*F160</f>
        <v>148.79999999999998</v>
      </c>
      <c r="H160" s="10"/>
      <c r="I160" s="10"/>
      <c r="J160" s="24"/>
      <c r="K160" s="10"/>
      <c r="L160" s="22"/>
    </row>
    <row r="161" spans="1:12" ht="15.75" x14ac:dyDescent="0.25">
      <c r="A161" s="12"/>
      <c r="B161" s="12"/>
      <c r="C161" s="9"/>
      <c r="D161" s="9"/>
      <c r="E161" s="9"/>
      <c r="F161" s="10"/>
      <c r="G161" s="10"/>
      <c r="H161" s="10"/>
      <c r="I161" s="10"/>
      <c r="J161" s="24"/>
      <c r="K161" s="10"/>
      <c r="L161" s="22"/>
    </row>
    <row r="162" spans="1:12" ht="15.75" x14ac:dyDescent="0.25">
      <c r="A162" s="12"/>
      <c r="B162" s="12" t="s">
        <v>364</v>
      </c>
      <c r="C162" s="9">
        <v>1</v>
      </c>
      <c r="D162" s="9" t="s">
        <v>232</v>
      </c>
      <c r="E162" s="9">
        <v>4</v>
      </c>
      <c r="F162" s="10">
        <v>1</v>
      </c>
      <c r="G162" s="10"/>
      <c r="H162" s="10"/>
      <c r="I162" s="10"/>
      <c r="J162" s="24">
        <f>C162*E162*F162</f>
        <v>4</v>
      </c>
      <c r="K162" s="10"/>
      <c r="L162" s="22"/>
    </row>
    <row r="163" spans="1:12" ht="15.75" x14ac:dyDescent="0.25">
      <c r="A163" s="12"/>
      <c r="B163" s="12"/>
      <c r="C163" s="9">
        <v>1</v>
      </c>
      <c r="D163" s="9" t="s">
        <v>232</v>
      </c>
      <c r="E163" s="9">
        <v>6</v>
      </c>
      <c r="F163" s="10">
        <v>1</v>
      </c>
      <c r="G163" s="10">
        <f>C163*E163*F163</f>
        <v>6</v>
      </c>
      <c r="H163" s="10"/>
      <c r="I163" s="10"/>
      <c r="J163" s="24"/>
      <c r="K163" s="10"/>
      <c r="L163" s="22"/>
    </row>
    <row r="164" spans="1:12" ht="15.75" x14ac:dyDescent="0.25">
      <c r="A164" s="12"/>
      <c r="B164" s="12" t="s">
        <v>392</v>
      </c>
      <c r="C164" s="9">
        <v>1</v>
      </c>
      <c r="D164" s="9" t="s">
        <v>232</v>
      </c>
      <c r="E164" s="9">
        <v>6</v>
      </c>
      <c r="F164" s="10">
        <v>2</v>
      </c>
      <c r="G164" s="10"/>
      <c r="H164" s="10"/>
      <c r="I164" s="10"/>
      <c r="J164" s="24">
        <f>C164*E164*F164</f>
        <v>12</v>
      </c>
      <c r="K164" s="10"/>
      <c r="L164" s="22"/>
    </row>
    <row r="165" spans="1:12" ht="15.75" x14ac:dyDescent="0.25">
      <c r="A165" s="12"/>
      <c r="B165" s="12"/>
      <c r="C165" s="9">
        <v>1</v>
      </c>
      <c r="D165" s="9" t="s">
        <v>232</v>
      </c>
      <c r="E165" s="9">
        <v>12</v>
      </c>
      <c r="F165" s="10">
        <v>1.2</v>
      </c>
      <c r="G165" s="10">
        <f>C165*E165*F165</f>
        <v>14.399999999999999</v>
      </c>
      <c r="H165" s="10"/>
      <c r="I165" s="10"/>
      <c r="J165" s="24"/>
      <c r="K165" s="10"/>
      <c r="L165" s="22"/>
    </row>
    <row r="166" spans="1:12" ht="15.75" x14ac:dyDescent="0.25">
      <c r="A166" s="12"/>
      <c r="B166" s="12"/>
      <c r="C166" s="9"/>
      <c r="D166" s="9"/>
      <c r="E166" s="9"/>
      <c r="F166" s="10"/>
      <c r="G166" s="16">
        <f>SUM(G147:G165)</f>
        <v>380.4</v>
      </c>
      <c r="H166" s="16">
        <f t="shared" ref="H166" si="56">SUM(H147:H165)</f>
        <v>6</v>
      </c>
      <c r="I166" s="16">
        <f t="shared" ref="I166" si="57">SUM(I147:I165)</f>
        <v>12</v>
      </c>
      <c r="J166" s="16">
        <f t="shared" ref="J166" si="58">SUM(J147:J165)</f>
        <v>189.5</v>
      </c>
      <c r="K166" s="16">
        <f t="shared" ref="K166" si="59">SUM(K147:K165)</f>
        <v>12</v>
      </c>
      <c r="L166" s="16">
        <f>SUM(L147:L163)</f>
        <v>0</v>
      </c>
    </row>
    <row r="167" spans="1:12" ht="15.75" x14ac:dyDescent="0.25">
      <c r="A167" s="12"/>
      <c r="B167" s="12" t="s">
        <v>257</v>
      </c>
      <c r="C167" s="9"/>
      <c r="D167" s="9"/>
      <c r="E167" s="9"/>
      <c r="F167" s="10"/>
      <c r="G167" s="10">
        <f t="shared" ref="G167:L167" si="60">G166*0.1</f>
        <v>38.04</v>
      </c>
      <c r="H167" s="10">
        <f t="shared" si="60"/>
        <v>0.60000000000000009</v>
      </c>
      <c r="I167" s="10">
        <f t="shared" si="60"/>
        <v>1.2000000000000002</v>
      </c>
      <c r="J167" s="10">
        <f t="shared" si="60"/>
        <v>18.95</v>
      </c>
      <c r="K167" s="10">
        <f t="shared" si="60"/>
        <v>1.2000000000000002</v>
      </c>
      <c r="L167" s="10">
        <f t="shared" si="60"/>
        <v>0</v>
      </c>
    </row>
    <row r="168" spans="1:12" ht="15.75" x14ac:dyDescent="0.25">
      <c r="A168" s="12"/>
      <c r="B168" s="12"/>
      <c r="C168" s="9"/>
      <c r="D168" s="9"/>
      <c r="E168" s="9"/>
      <c r="F168" s="10"/>
      <c r="G168" s="15">
        <f t="shared" ref="G168:L168" si="61">SUM(G166:G167)</f>
        <v>418.44</v>
      </c>
      <c r="H168" s="15">
        <f t="shared" si="61"/>
        <v>6.6</v>
      </c>
      <c r="I168" s="15">
        <f t="shared" si="61"/>
        <v>13.2</v>
      </c>
      <c r="J168" s="15">
        <f t="shared" si="61"/>
        <v>208.45</v>
      </c>
      <c r="K168" s="15">
        <f t="shared" si="61"/>
        <v>13.2</v>
      </c>
      <c r="L168" s="14">
        <f t="shared" si="61"/>
        <v>0</v>
      </c>
    </row>
    <row r="169" spans="1:12" ht="15.75" x14ac:dyDescent="0.25">
      <c r="A169" s="12"/>
      <c r="B169" s="12" t="s">
        <v>258</v>
      </c>
      <c r="C169" s="9"/>
      <c r="D169" s="9"/>
      <c r="E169" s="9"/>
      <c r="F169" s="10"/>
      <c r="G169" s="25">
        <v>0.222</v>
      </c>
      <c r="H169" s="25">
        <v>0.61</v>
      </c>
      <c r="I169" s="25">
        <v>0.88800000000000001</v>
      </c>
      <c r="J169" s="16">
        <v>1.58</v>
      </c>
      <c r="K169" s="16">
        <v>2.46</v>
      </c>
      <c r="L169" s="23">
        <f t="shared" ref="L169" si="62">L168/6</f>
        <v>0</v>
      </c>
    </row>
    <row r="170" spans="1:12" ht="15.75" x14ac:dyDescent="0.25">
      <c r="A170" s="12"/>
      <c r="B170" s="12" t="s">
        <v>233</v>
      </c>
      <c r="C170" s="9"/>
      <c r="D170" s="9"/>
      <c r="E170" s="9"/>
      <c r="F170" s="10"/>
      <c r="G170" s="10">
        <f>G168*G169</f>
        <v>92.893680000000003</v>
      </c>
      <c r="H170" s="10">
        <f>H168*H169</f>
        <v>4.0259999999999998</v>
      </c>
      <c r="I170" s="10">
        <f>I168*I169</f>
        <v>11.721599999999999</v>
      </c>
      <c r="J170" s="73">
        <f>J168*J169</f>
        <v>329.351</v>
      </c>
      <c r="K170" s="73">
        <f>K168*K169</f>
        <v>32.472000000000001</v>
      </c>
      <c r="L170" s="11"/>
    </row>
    <row r="171" spans="1:12" ht="15.75" x14ac:dyDescent="0.25">
      <c r="A171" s="12"/>
      <c r="B171" s="12"/>
      <c r="C171" s="9"/>
      <c r="D171" s="9"/>
      <c r="E171" s="9"/>
      <c r="F171" s="10"/>
      <c r="G171" s="10"/>
      <c r="H171" s="10"/>
      <c r="I171" s="10"/>
      <c r="J171" s="73"/>
      <c r="K171" s="73"/>
      <c r="L171" s="11"/>
    </row>
    <row r="172" spans="1:12" x14ac:dyDescent="0.25">
      <c r="A172" s="14">
        <v>4</v>
      </c>
      <c r="B172" s="15" t="s">
        <v>337</v>
      </c>
      <c r="C172" s="11"/>
      <c r="D172" s="11"/>
      <c r="E172" s="11"/>
      <c r="F172" s="11"/>
      <c r="G172" s="11"/>
      <c r="H172" s="22"/>
      <c r="I172" s="22"/>
      <c r="J172" s="22"/>
      <c r="K172" s="22"/>
      <c r="L172" s="22"/>
    </row>
    <row r="173" spans="1:12" ht="15.75" x14ac:dyDescent="0.25">
      <c r="A173" s="12"/>
      <c r="B173" s="12"/>
      <c r="C173" s="9">
        <v>1</v>
      </c>
      <c r="D173" s="9" t="s">
        <v>232</v>
      </c>
      <c r="E173" s="72">
        <f>F174/0.15</f>
        <v>52</v>
      </c>
      <c r="F173" s="10">
        <v>7.12</v>
      </c>
      <c r="G173" s="10"/>
      <c r="H173" s="10">
        <f>C173*E173*F173</f>
        <v>370.24</v>
      </c>
      <c r="I173" s="10"/>
      <c r="J173" s="24"/>
      <c r="K173" s="10"/>
      <c r="L173" s="22"/>
    </row>
    <row r="174" spans="1:12" ht="15.75" x14ac:dyDescent="0.25">
      <c r="A174" s="12"/>
      <c r="B174" s="12"/>
      <c r="C174" s="9">
        <v>1</v>
      </c>
      <c r="D174" s="9" t="s">
        <v>232</v>
      </c>
      <c r="E174" s="72">
        <f>F173/0.15</f>
        <v>47.466666666666669</v>
      </c>
      <c r="F174" s="10">
        <v>7.8</v>
      </c>
      <c r="G174" s="10"/>
      <c r="H174" s="10">
        <f t="shared" ref="H174:H176" si="63">C174*E174*F174</f>
        <v>370.24</v>
      </c>
      <c r="I174" s="10"/>
      <c r="J174" s="24"/>
      <c r="K174" s="10"/>
      <c r="L174" s="22"/>
    </row>
    <row r="175" spans="1:12" ht="15.75" x14ac:dyDescent="0.25">
      <c r="A175" s="12"/>
      <c r="B175" s="12"/>
      <c r="C175" s="9">
        <v>1</v>
      </c>
      <c r="D175" s="9" t="s">
        <v>232</v>
      </c>
      <c r="E175" s="72">
        <f>F176/0.15</f>
        <v>8</v>
      </c>
      <c r="F175" s="10">
        <v>7.7</v>
      </c>
      <c r="G175" s="10"/>
      <c r="H175" s="10">
        <f t="shared" si="63"/>
        <v>61.6</v>
      </c>
      <c r="I175" s="10"/>
      <c r="J175" s="24"/>
      <c r="K175" s="10"/>
      <c r="L175" s="22"/>
    </row>
    <row r="176" spans="1:12" ht="15.75" x14ac:dyDescent="0.25">
      <c r="A176" s="12"/>
      <c r="B176" s="12"/>
      <c r="C176" s="9">
        <v>1</v>
      </c>
      <c r="D176" s="9" t="s">
        <v>232</v>
      </c>
      <c r="E176" s="72">
        <f>F175/0.15</f>
        <v>51.333333333333336</v>
      </c>
      <c r="F176" s="10">
        <v>1.2</v>
      </c>
      <c r="G176" s="10"/>
      <c r="H176" s="10">
        <f t="shared" si="63"/>
        <v>61.6</v>
      </c>
      <c r="I176" s="10"/>
      <c r="J176" s="24"/>
      <c r="K176" s="10"/>
      <c r="L176" s="22"/>
    </row>
    <row r="177" spans="1:17" ht="15.75" x14ac:dyDescent="0.25">
      <c r="A177" s="12"/>
      <c r="B177" s="12"/>
      <c r="C177" s="9"/>
      <c r="D177" s="9"/>
      <c r="E177" s="9"/>
      <c r="F177" s="10"/>
      <c r="G177" s="10">
        <f>G173+G174</f>
        <v>0</v>
      </c>
      <c r="H177" s="16">
        <f>SUM(H173:H176)</f>
        <v>863.68000000000006</v>
      </c>
      <c r="I177" s="16">
        <f>SUM(I172:I173)</f>
        <v>0</v>
      </c>
      <c r="J177" s="16">
        <f>SUM(J172:J173)</f>
        <v>0</v>
      </c>
      <c r="K177" s="16">
        <f>SUM(K172:K173)</f>
        <v>0</v>
      </c>
      <c r="L177" s="16">
        <f>SUM(L172:L173)</f>
        <v>0</v>
      </c>
    </row>
    <row r="178" spans="1:17" ht="15.75" x14ac:dyDescent="0.25">
      <c r="A178" s="12"/>
      <c r="B178" s="12" t="s">
        <v>257</v>
      </c>
      <c r="C178" s="9"/>
      <c r="D178" s="9"/>
      <c r="E178" s="9"/>
      <c r="F178" s="10"/>
      <c r="G178" s="10">
        <f t="shared" ref="G178" si="64">G177*0.1</f>
        <v>0</v>
      </c>
      <c r="H178" s="10">
        <f>H177*0.1</f>
        <v>86.368000000000009</v>
      </c>
      <c r="I178" s="10">
        <f t="shared" ref="I178:L178" si="65">I177*0.1</f>
        <v>0</v>
      </c>
      <c r="J178" s="10">
        <f t="shared" si="65"/>
        <v>0</v>
      </c>
      <c r="K178" s="10">
        <f t="shared" si="65"/>
        <v>0</v>
      </c>
      <c r="L178" s="10">
        <f t="shared" si="65"/>
        <v>0</v>
      </c>
    </row>
    <row r="179" spans="1:17" ht="15.75" x14ac:dyDescent="0.25">
      <c r="A179" s="12"/>
      <c r="B179" s="12"/>
      <c r="C179" s="9"/>
      <c r="D179" s="9"/>
      <c r="E179" s="9"/>
      <c r="F179" s="10"/>
      <c r="G179" s="33">
        <f>SUM(G173:G174)</f>
        <v>0</v>
      </c>
      <c r="H179" s="33">
        <f>SUM(H177:H178)</f>
        <v>950.04800000000012</v>
      </c>
      <c r="I179" s="7">
        <f>SUM(I177:I178)</f>
        <v>0</v>
      </c>
      <c r="J179" s="7">
        <f>SUM(J177:J178)</f>
        <v>0</v>
      </c>
      <c r="K179" s="7">
        <f>SUM(K177:K178)</f>
        <v>0</v>
      </c>
      <c r="L179" s="7">
        <f>SUM(L177:L178)</f>
        <v>0</v>
      </c>
    </row>
    <row r="180" spans="1:17" ht="15.75" x14ac:dyDescent="0.25">
      <c r="A180" s="12"/>
      <c r="B180" s="12" t="s">
        <v>258</v>
      </c>
      <c r="C180" s="9"/>
      <c r="D180" s="9"/>
      <c r="E180" s="9"/>
      <c r="F180" s="10"/>
      <c r="G180" s="25">
        <v>0.222</v>
      </c>
      <c r="H180" s="32">
        <v>0.61699999999999999</v>
      </c>
      <c r="I180" s="25">
        <v>0.88800000000000001</v>
      </c>
      <c r="J180" s="16">
        <v>1.58</v>
      </c>
      <c r="K180" s="23">
        <f t="shared" ref="K180:L180" si="66">K179/6</f>
        <v>0</v>
      </c>
      <c r="L180" s="23">
        <f t="shared" si="66"/>
        <v>0</v>
      </c>
    </row>
    <row r="181" spans="1:17" ht="15.75" x14ac:dyDescent="0.25">
      <c r="A181" s="12"/>
      <c r="B181" s="12" t="s">
        <v>233</v>
      </c>
      <c r="C181" s="9"/>
      <c r="D181" s="9"/>
      <c r="E181" s="9"/>
      <c r="F181" s="10"/>
      <c r="G181" s="10">
        <f>G179*G180</f>
        <v>0</v>
      </c>
      <c r="H181" s="10">
        <f>H179*H180</f>
        <v>586.17961600000001</v>
      </c>
      <c r="I181" s="10">
        <f>I179*I180</f>
        <v>0</v>
      </c>
      <c r="J181" s="11">
        <f>J179*J180</f>
        <v>0</v>
      </c>
      <c r="K181" s="10"/>
      <c r="L181" s="11"/>
    </row>
    <row r="182" spans="1:17" ht="15.75" x14ac:dyDescent="0.25">
      <c r="A182" s="12"/>
      <c r="B182" s="12"/>
      <c r="C182" s="9"/>
      <c r="D182" s="9"/>
      <c r="E182" s="9"/>
      <c r="F182" s="10"/>
      <c r="G182" s="10"/>
      <c r="H182" s="10"/>
      <c r="I182" s="10"/>
      <c r="J182" s="22"/>
      <c r="K182" s="10"/>
      <c r="L182" s="22"/>
    </row>
    <row r="183" spans="1:17" ht="15.75" x14ac:dyDescent="0.25">
      <c r="A183" s="12"/>
      <c r="B183" s="12"/>
      <c r="C183" s="9"/>
      <c r="D183" s="9"/>
      <c r="E183" s="9"/>
      <c r="F183" s="10"/>
      <c r="G183" s="10"/>
      <c r="H183" s="10"/>
      <c r="I183" s="10"/>
      <c r="J183" s="22"/>
      <c r="K183" s="10"/>
      <c r="L183" s="22"/>
    </row>
    <row r="184" spans="1:17" s="136" customFormat="1" ht="15.75" x14ac:dyDescent="0.25">
      <c r="B184" s="137" t="s">
        <v>393</v>
      </c>
    </row>
    <row r="185" spans="1:17" x14ac:dyDescent="0.25">
      <c r="A185" s="14">
        <v>3</v>
      </c>
      <c r="B185" s="15" t="s">
        <v>260</v>
      </c>
      <c r="C185" s="11"/>
      <c r="D185" s="11"/>
      <c r="E185" s="11"/>
      <c r="F185" s="11"/>
      <c r="G185" s="11"/>
      <c r="H185" s="22"/>
      <c r="I185" s="22"/>
      <c r="J185" s="22"/>
      <c r="K185" s="22"/>
      <c r="L185" s="22"/>
      <c r="Q185" t="s">
        <v>308</v>
      </c>
    </row>
    <row r="186" spans="1:17" ht="15.75" x14ac:dyDescent="0.25">
      <c r="A186" s="12"/>
      <c r="B186" s="12" t="s">
        <v>237</v>
      </c>
      <c r="C186" s="9">
        <v>3</v>
      </c>
      <c r="D186" s="9" t="s">
        <v>232</v>
      </c>
      <c r="E186" s="9">
        <v>12</v>
      </c>
      <c r="F186" s="10">
        <v>2.8</v>
      </c>
      <c r="G186" s="10"/>
      <c r="H186" s="10"/>
      <c r="I186" s="10"/>
      <c r="J186" s="22"/>
      <c r="K186" s="10">
        <f>C186*E186*F186</f>
        <v>100.8</v>
      </c>
      <c r="L186" s="22"/>
    </row>
    <row r="187" spans="1:17" ht="15.75" x14ac:dyDescent="0.25">
      <c r="A187" s="12"/>
      <c r="B187" s="12"/>
      <c r="C187" s="9">
        <v>3</v>
      </c>
      <c r="D187" s="9" t="s">
        <v>232</v>
      </c>
      <c r="E187" s="9">
        <v>18</v>
      </c>
      <c r="F187" s="10">
        <v>1.35</v>
      </c>
      <c r="G187" s="10">
        <f>C187*E187*F187</f>
        <v>72.900000000000006</v>
      </c>
      <c r="H187" s="10"/>
      <c r="I187" s="10"/>
      <c r="J187" s="22"/>
      <c r="K187" s="10"/>
      <c r="L187" s="22"/>
    </row>
    <row r="188" spans="1:17" ht="15.75" x14ac:dyDescent="0.25">
      <c r="A188" s="12"/>
      <c r="B188" s="12"/>
      <c r="C188" s="9">
        <v>3</v>
      </c>
      <c r="D188" s="9" t="s">
        <v>232</v>
      </c>
      <c r="E188" s="9">
        <v>18</v>
      </c>
      <c r="F188" s="10">
        <v>1.2</v>
      </c>
      <c r="G188" s="10">
        <f t="shared" ref="G188:G189" si="67">C188*E188*F188</f>
        <v>64.8</v>
      </c>
      <c r="H188" s="10"/>
      <c r="I188" s="10"/>
      <c r="J188" s="22"/>
      <c r="K188" s="10"/>
      <c r="L188" s="22"/>
    </row>
    <row r="189" spans="1:17" ht="15.75" x14ac:dyDescent="0.25">
      <c r="A189" s="12"/>
      <c r="B189" s="12"/>
      <c r="C189" s="9">
        <v>3</v>
      </c>
      <c r="D189" s="9" t="s">
        <v>232</v>
      </c>
      <c r="E189" s="9">
        <v>18</v>
      </c>
      <c r="F189" s="10">
        <v>1</v>
      </c>
      <c r="G189" s="10">
        <f t="shared" si="67"/>
        <v>54</v>
      </c>
      <c r="H189" s="10"/>
      <c r="I189" s="10"/>
      <c r="J189" s="22"/>
      <c r="K189" s="10"/>
      <c r="L189" s="22"/>
    </row>
    <row r="190" spans="1:17" ht="15.75" x14ac:dyDescent="0.25">
      <c r="A190" s="12"/>
      <c r="B190" s="12" t="s">
        <v>342</v>
      </c>
      <c r="C190" s="9">
        <v>5</v>
      </c>
      <c r="D190" s="9" t="s">
        <v>232</v>
      </c>
      <c r="E190" s="9">
        <v>10</v>
      </c>
      <c r="F190" s="10">
        <v>2.8</v>
      </c>
      <c r="G190" s="10"/>
      <c r="H190" s="10"/>
      <c r="I190" s="10"/>
      <c r="J190" s="22">
        <f t="shared" ref="J190" si="68">C190*E190*F190</f>
        <v>140</v>
      </c>
      <c r="K190" s="10"/>
      <c r="L190" s="22"/>
    </row>
    <row r="191" spans="1:17" ht="15.75" x14ac:dyDescent="0.25">
      <c r="A191" s="12"/>
      <c r="B191" s="12"/>
      <c r="C191" s="9">
        <v>5</v>
      </c>
      <c r="D191" s="9" t="s">
        <v>232</v>
      </c>
      <c r="E191" s="9">
        <v>18</v>
      </c>
      <c r="F191" s="10">
        <v>1.2</v>
      </c>
      <c r="G191" s="10">
        <f>C191*E191*F191</f>
        <v>108</v>
      </c>
      <c r="H191" s="10"/>
      <c r="I191" s="10"/>
      <c r="J191" s="22"/>
      <c r="K191" s="10"/>
      <c r="L191" s="22"/>
    </row>
    <row r="192" spans="1:17" ht="15.75" x14ac:dyDescent="0.25">
      <c r="A192" s="12"/>
      <c r="B192" s="12"/>
      <c r="C192" s="9">
        <v>5</v>
      </c>
      <c r="D192" s="9" t="s">
        <v>232</v>
      </c>
      <c r="E192" s="9">
        <v>18</v>
      </c>
      <c r="F192" s="10">
        <v>1</v>
      </c>
      <c r="G192" s="10">
        <f>C192*E192*F192</f>
        <v>90</v>
      </c>
      <c r="H192" s="10"/>
      <c r="I192" s="10"/>
      <c r="J192" s="22"/>
      <c r="K192" s="10"/>
      <c r="L192" s="22"/>
    </row>
    <row r="193" spans="1:12" ht="15.75" x14ac:dyDescent="0.25">
      <c r="A193" s="12"/>
      <c r="B193" s="12"/>
      <c r="C193" s="9"/>
      <c r="D193" s="9"/>
      <c r="E193" s="9"/>
      <c r="F193" s="10"/>
      <c r="G193" s="16">
        <f t="shared" ref="G193" si="69">SUM(G186:G192)</f>
        <v>389.7</v>
      </c>
      <c r="H193" s="16">
        <f t="shared" ref="H193" si="70">SUM(H186:H192)</f>
        <v>0</v>
      </c>
      <c r="I193" s="16">
        <f t="shared" ref="I193" si="71">SUM(I186:I192)</f>
        <v>0</v>
      </c>
      <c r="J193" s="16">
        <f t="shared" ref="J193" si="72">SUM(J186:J192)</f>
        <v>140</v>
      </c>
      <c r="K193" s="16">
        <f t="shared" ref="K193" si="73">SUM(K186:K192)</f>
        <v>100.8</v>
      </c>
      <c r="L193" s="16">
        <f t="shared" ref="L193" si="74">SUM(L186:L192)</f>
        <v>0</v>
      </c>
    </row>
    <row r="194" spans="1:12" ht="15.75" x14ac:dyDescent="0.25">
      <c r="A194" s="12"/>
      <c r="B194" s="12" t="s">
        <v>257</v>
      </c>
      <c r="C194" s="9"/>
      <c r="D194" s="9"/>
      <c r="E194" s="9"/>
      <c r="F194" s="10"/>
      <c r="G194" s="10">
        <f t="shared" ref="G194:L194" si="75">G193*0.1</f>
        <v>38.97</v>
      </c>
      <c r="H194" s="10">
        <f t="shared" si="75"/>
        <v>0</v>
      </c>
      <c r="I194" s="10">
        <f t="shared" si="75"/>
        <v>0</v>
      </c>
      <c r="J194" s="10">
        <f t="shared" si="75"/>
        <v>14</v>
      </c>
      <c r="K194" s="10">
        <f t="shared" si="75"/>
        <v>10.08</v>
      </c>
      <c r="L194" s="10">
        <f t="shared" si="75"/>
        <v>0</v>
      </c>
    </row>
    <row r="195" spans="1:12" ht="15.75" x14ac:dyDescent="0.25">
      <c r="A195" s="12"/>
      <c r="B195" s="12"/>
      <c r="C195" s="9"/>
      <c r="D195" s="9"/>
      <c r="E195" s="9"/>
      <c r="F195" s="10"/>
      <c r="G195" s="7">
        <f t="shared" ref="G195:L195" si="76">SUM(G193:G194)</f>
        <v>428.66999999999996</v>
      </c>
      <c r="H195" s="7">
        <f t="shared" si="76"/>
        <v>0</v>
      </c>
      <c r="I195" s="7">
        <f t="shared" si="76"/>
        <v>0</v>
      </c>
      <c r="J195" s="7">
        <f t="shared" si="76"/>
        <v>154</v>
      </c>
      <c r="K195" s="7">
        <f t="shared" si="76"/>
        <v>110.88</v>
      </c>
      <c r="L195" s="7">
        <f t="shared" si="76"/>
        <v>0</v>
      </c>
    </row>
    <row r="196" spans="1:12" ht="15.75" x14ac:dyDescent="0.25">
      <c r="A196" s="12"/>
      <c r="B196" s="12" t="s">
        <v>258</v>
      </c>
      <c r="C196" s="9"/>
      <c r="D196" s="9"/>
      <c r="E196" s="9"/>
      <c r="F196" s="10"/>
      <c r="G196" s="25">
        <v>0.222</v>
      </c>
      <c r="H196" s="25">
        <f t="shared" ref="H196" si="77">H195/6</f>
        <v>0</v>
      </c>
      <c r="I196" s="25">
        <v>0.88800000000000001</v>
      </c>
      <c r="J196" s="16">
        <v>1.58</v>
      </c>
      <c r="K196" s="25">
        <v>2.46</v>
      </c>
      <c r="L196" s="23">
        <f t="shared" ref="L196" si="78">L195/6</f>
        <v>0</v>
      </c>
    </row>
    <row r="197" spans="1:12" ht="15.75" x14ac:dyDescent="0.25">
      <c r="A197" s="12"/>
      <c r="B197" s="12" t="s">
        <v>233</v>
      </c>
      <c r="C197" s="9"/>
      <c r="D197" s="9"/>
      <c r="E197" s="9"/>
      <c r="F197" s="10"/>
      <c r="G197" s="10">
        <f>G195*G196</f>
        <v>95.164739999999995</v>
      </c>
      <c r="H197" s="10"/>
      <c r="I197" s="10">
        <f>I195*I196</f>
        <v>0</v>
      </c>
      <c r="J197" s="11">
        <f>J195*J196</f>
        <v>243.32000000000002</v>
      </c>
      <c r="K197" s="11">
        <f>K195*K196</f>
        <v>272.76479999999998</v>
      </c>
      <c r="L197" s="11"/>
    </row>
    <row r="198" spans="1:12" ht="15.75" x14ac:dyDescent="0.25">
      <c r="A198" s="12"/>
      <c r="B198" s="12"/>
      <c r="C198" s="9"/>
      <c r="D198" s="9"/>
      <c r="E198" s="9"/>
      <c r="F198" s="10"/>
      <c r="G198" s="10"/>
      <c r="H198" s="10"/>
      <c r="I198" s="10"/>
      <c r="J198" s="11"/>
      <c r="K198" s="11"/>
      <c r="L198" s="11"/>
    </row>
    <row r="199" spans="1:12" x14ac:dyDescent="0.25">
      <c r="A199" s="14">
        <v>4</v>
      </c>
      <c r="B199" s="15" t="s">
        <v>362</v>
      </c>
      <c r="C199" s="11"/>
      <c r="D199" s="11"/>
      <c r="E199" s="11"/>
      <c r="F199" s="11"/>
      <c r="G199" s="11"/>
      <c r="H199" s="22"/>
      <c r="I199" s="22"/>
      <c r="J199" s="22"/>
      <c r="K199" s="22"/>
      <c r="L199" s="22"/>
    </row>
    <row r="200" spans="1:12" ht="15.75" x14ac:dyDescent="0.25">
      <c r="A200" s="12"/>
      <c r="B200" s="12" t="s">
        <v>259</v>
      </c>
      <c r="C200" s="9">
        <v>1</v>
      </c>
      <c r="D200" s="9" t="s">
        <v>232</v>
      </c>
      <c r="E200" s="72">
        <v>18</v>
      </c>
      <c r="F200" s="10">
        <v>5.46</v>
      </c>
      <c r="G200" s="10"/>
      <c r="H200" s="10">
        <f>C200*E200*F200</f>
        <v>98.28</v>
      </c>
      <c r="I200" s="10"/>
      <c r="J200" s="24"/>
      <c r="K200" s="10"/>
      <c r="L200" s="22"/>
    </row>
    <row r="201" spans="1:12" ht="15.75" x14ac:dyDescent="0.25">
      <c r="A201" s="12"/>
      <c r="B201" s="12" t="s">
        <v>259</v>
      </c>
      <c r="C201" s="9">
        <v>1</v>
      </c>
      <c r="D201" s="9" t="s">
        <v>232</v>
      </c>
      <c r="E201" s="72">
        <v>36</v>
      </c>
      <c r="F201" s="10">
        <v>2.8</v>
      </c>
      <c r="G201" s="10"/>
      <c r="H201" s="10"/>
      <c r="I201" s="10">
        <f>C201*E201*F201</f>
        <v>100.8</v>
      </c>
      <c r="J201" s="24"/>
      <c r="K201" s="10"/>
      <c r="L201" s="22"/>
    </row>
    <row r="202" spans="1:12" ht="15.75" x14ac:dyDescent="0.25">
      <c r="A202" s="12"/>
      <c r="B202" s="12" t="s">
        <v>259</v>
      </c>
      <c r="C202" s="9">
        <v>1</v>
      </c>
      <c r="D202" s="9" t="s">
        <v>232</v>
      </c>
      <c r="E202" s="72">
        <v>12</v>
      </c>
      <c r="F202" s="10">
        <v>2.8</v>
      </c>
      <c r="G202" s="10"/>
      <c r="H202" s="10"/>
      <c r="I202" s="10"/>
      <c r="J202" s="24">
        <f>C202*E202*F202</f>
        <v>33.599999999999994</v>
      </c>
      <c r="K202" s="10"/>
      <c r="L202" s="22"/>
    </row>
    <row r="203" spans="1:12" ht="15.75" x14ac:dyDescent="0.25">
      <c r="A203" s="12"/>
      <c r="B203" s="12"/>
      <c r="C203" s="9"/>
      <c r="D203" s="9"/>
      <c r="E203" s="9"/>
      <c r="F203" s="10"/>
      <c r="G203" s="16"/>
      <c r="H203" s="16">
        <f>SUM(H200:H202)</f>
        <v>98.28</v>
      </c>
      <c r="I203" s="16">
        <f>SUM(I200:I202)</f>
        <v>100.8</v>
      </c>
      <c r="J203" s="16">
        <f>SUM(J200:J202)</f>
        <v>33.599999999999994</v>
      </c>
      <c r="K203" s="16">
        <f>SUM(K199:K199)</f>
        <v>0</v>
      </c>
      <c r="L203" s="16">
        <f>SUM(L199:L199)</f>
        <v>0</v>
      </c>
    </row>
    <row r="204" spans="1:12" ht="15.75" x14ac:dyDescent="0.25">
      <c r="A204" s="12"/>
      <c r="B204" s="12" t="s">
        <v>257</v>
      </c>
      <c r="C204" s="9"/>
      <c r="D204" s="9"/>
      <c r="E204" s="9"/>
      <c r="F204" s="10"/>
      <c r="G204" s="10">
        <f t="shared" ref="G204:L204" si="79">G203*0.1</f>
        <v>0</v>
      </c>
      <c r="H204" s="10">
        <f t="shared" si="79"/>
        <v>9.8280000000000012</v>
      </c>
      <c r="I204" s="10">
        <f t="shared" si="79"/>
        <v>10.08</v>
      </c>
      <c r="J204" s="10">
        <f t="shared" si="79"/>
        <v>3.3599999999999994</v>
      </c>
      <c r="K204" s="10">
        <f t="shared" si="79"/>
        <v>0</v>
      </c>
      <c r="L204" s="10">
        <f t="shared" si="79"/>
        <v>0</v>
      </c>
    </row>
    <row r="205" spans="1:12" ht="15.75" x14ac:dyDescent="0.25">
      <c r="A205" s="12"/>
      <c r="B205" s="12"/>
      <c r="C205" s="9"/>
      <c r="D205" s="9"/>
      <c r="E205" s="9"/>
      <c r="F205" s="10"/>
      <c r="G205" s="7">
        <f t="shared" ref="G205" si="80">SUM(G203:G204)</f>
        <v>0</v>
      </c>
      <c r="H205" s="7">
        <f t="shared" ref="H205" si="81">SUM(H203:H204)</f>
        <v>108.108</v>
      </c>
      <c r="I205" s="7">
        <f t="shared" ref="I205" si="82">SUM(I203:I204)</f>
        <v>110.88</v>
      </c>
      <c r="J205" s="7">
        <f t="shared" ref="J205" si="83">SUM(J203:J204)</f>
        <v>36.959999999999994</v>
      </c>
      <c r="K205" s="7">
        <f t="shared" ref="K205" si="84">SUM(K203:K204)</f>
        <v>0</v>
      </c>
      <c r="L205" s="7">
        <f t="shared" ref="L205" si="85">SUM(L203:L204)</f>
        <v>0</v>
      </c>
    </row>
    <row r="206" spans="1:12" ht="15.75" x14ac:dyDescent="0.25">
      <c r="A206" s="12"/>
      <c r="B206" s="12" t="s">
        <v>258</v>
      </c>
      <c r="C206" s="9"/>
      <c r="D206" s="9"/>
      <c r="E206" s="9"/>
      <c r="F206" s="10"/>
      <c r="G206" s="25">
        <v>0.222</v>
      </c>
      <c r="H206" s="32">
        <v>0.61699999999999999</v>
      </c>
      <c r="I206" s="25">
        <v>0.88800000000000001</v>
      </c>
      <c r="J206" s="16">
        <v>1.58</v>
      </c>
      <c r="K206" s="23">
        <f t="shared" ref="K206:L206" si="86">K205/6</f>
        <v>0</v>
      </c>
      <c r="L206" s="23">
        <f t="shared" si="86"/>
        <v>0</v>
      </c>
    </row>
    <row r="207" spans="1:12" ht="15.75" x14ac:dyDescent="0.25">
      <c r="A207" s="12"/>
      <c r="B207" s="12" t="s">
        <v>233</v>
      </c>
      <c r="C207" s="9"/>
      <c r="D207" s="9"/>
      <c r="E207" s="9"/>
      <c r="F207" s="10"/>
      <c r="G207" s="10">
        <f>G205*G206</f>
        <v>0</v>
      </c>
      <c r="H207" s="10">
        <f>H205*H206</f>
        <v>66.702635999999998</v>
      </c>
      <c r="I207" s="10">
        <f>I205*I206</f>
        <v>98.461439999999996</v>
      </c>
      <c r="J207" s="73">
        <f>J205*J206</f>
        <v>58.396799999999992</v>
      </c>
      <c r="K207" s="10"/>
      <c r="L207" s="11"/>
    </row>
    <row r="208" spans="1:12" ht="15.75" x14ac:dyDescent="0.25">
      <c r="A208" s="26"/>
      <c r="B208" s="27"/>
      <c r="C208" s="28"/>
      <c r="D208" s="28"/>
      <c r="E208" s="28"/>
      <c r="F208" s="29"/>
      <c r="G208" s="29"/>
      <c r="H208" s="29"/>
      <c r="I208" s="29"/>
      <c r="J208" s="30"/>
      <c r="K208" s="29"/>
      <c r="L208" s="31"/>
    </row>
    <row r="209" spans="1:12" x14ac:dyDescent="0.25">
      <c r="A209" s="19" t="s">
        <v>2</v>
      </c>
      <c r="B209" s="20" t="s">
        <v>226</v>
      </c>
      <c r="C209" s="220" t="s">
        <v>227</v>
      </c>
      <c r="D209" s="221"/>
      <c r="E209" s="222"/>
      <c r="F209" s="20" t="s">
        <v>228</v>
      </c>
      <c r="G209" s="21" t="s">
        <v>249</v>
      </c>
      <c r="H209" s="21" t="s">
        <v>250</v>
      </c>
      <c r="I209" s="21" t="s">
        <v>251</v>
      </c>
      <c r="J209" s="21" t="s">
        <v>252</v>
      </c>
      <c r="K209" s="21" t="s">
        <v>253</v>
      </c>
      <c r="L209" s="21" t="s">
        <v>254</v>
      </c>
    </row>
    <row r="210" spans="1:12" x14ac:dyDescent="0.25">
      <c r="A210" s="14">
        <v>1</v>
      </c>
      <c r="B210" s="15" t="s">
        <v>255</v>
      </c>
      <c r="C210" s="11"/>
      <c r="D210" s="11"/>
      <c r="E210" s="11"/>
      <c r="F210" s="11"/>
      <c r="G210" s="11"/>
      <c r="H210" s="22"/>
      <c r="I210" s="22"/>
      <c r="J210" s="22"/>
      <c r="K210" s="22"/>
      <c r="L210" s="22"/>
    </row>
    <row r="211" spans="1:12" ht="15.75" x14ac:dyDescent="0.25">
      <c r="A211" s="12"/>
      <c r="B211" s="12" t="s">
        <v>256</v>
      </c>
      <c r="C211" s="9">
        <v>1</v>
      </c>
      <c r="D211" s="9" t="s">
        <v>232</v>
      </c>
      <c r="E211" s="9">
        <v>8</v>
      </c>
      <c r="F211" s="10">
        <v>6</v>
      </c>
      <c r="G211" s="10"/>
      <c r="H211" s="10"/>
      <c r="I211" s="10"/>
      <c r="J211" s="24">
        <f>C211*E211*F211</f>
        <v>48</v>
      </c>
      <c r="K211" s="10"/>
      <c r="L211" s="22"/>
    </row>
    <row r="212" spans="1:12" ht="15.75" x14ac:dyDescent="0.25">
      <c r="A212" s="12"/>
      <c r="B212" s="12"/>
      <c r="C212" s="9">
        <v>1</v>
      </c>
      <c r="D212" s="9" t="s">
        <v>232</v>
      </c>
      <c r="E212" s="9">
        <v>2</v>
      </c>
      <c r="F212" s="10">
        <v>6</v>
      </c>
      <c r="G212" s="10"/>
      <c r="H212" s="10"/>
      <c r="I212" s="10"/>
      <c r="J212" s="24"/>
      <c r="K212" s="10">
        <f>C212*E212*F212</f>
        <v>12</v>
      </c>
      <c r="L212" s="22"/>
    </row>
    <row r="213" spans="1:12" ht="15.75" x14ac:dyDescent="0.25">
      <c r="A213" s="12"/>
      <c r="B213" s="12"/>
      <c r="C213" s="9">
        <v>1</v>
      </c>
      <c r="D213" s="9" t="s">
        <v>232</v>
      </c>
      <c r="E213" s="9">
        <v>2</v>
      </c>
      <c r="F213" s="10">
        <v>6</v>
      </c>
      <c r="G213" s="10"/>
      <c r="H213" s="10"/>
      <c r="I213" s="10">
        <f>C213*E213*F213</f>
        <v>12</v>
      </c>
      <c r="J213" s="24"/>
      <c r="K213" s="10"/>
      <c r="L213" s="22"/>
    </row>
    <row r="214" spans="1:12" ht="15.75" x14ac:dyDescent="0.25">
      <c r="A214" s="12"/>
      <c r="B214" s="12"/>
      <c r="C214" s="9">
        <v>2</v>
      </c>
      <c r="D214" s="9" t="s">
        <v>232</v>
      </c>
      <c r="E214" s="9">
        <v>45</v>
      </c>
      <c r="F214" s="10">
        <v>1.2</v>
      </c>
      <c r="G214" s="10">
        <f>C214*E214*F214</f>
        <v>108</v>
      </c>
      <c r="H214" s="10"/>
      <c r="I214" s="10"/>
      <c r="J214" s="24"/>
      <c r="K214" s="10"/>
      <c r="L214" s="22"/>
    </row>
    <row r="215" spans="1:12" ht="15.75" x14ac:dyDescent="0.25">
      <c r="A215" s="12"/>
      <c r="B215" s="12"/>
      <c r="C215" s="9"/>
      <c r="D215" s="9"/>
      <c r="E215" s="9"/>
      <c r="F215" s="10"/>
      <c r="G215" s="10"/>
      <c r="H215" s="10"/>
      <c r="I215" s="10"/>
      <c r="J215" s="24"/>
      <c r="K215" s="10"/>
      <c r="L215" s="22"/>
    </row>
    <row r="216" spans="1:12" ht="15.75" x14ac:dyDescent="0.25">
      <c r="A216" s="12"/>
      <c r="B216" s="12" t="s">
        <v>344</v>
      </c>
      <c r="C216" s="9">
        <v>1</v>
      </c>
      <c r="D216" s="9" t="s">
        <v>232</v>
      </c>
      <c r="E216" s="9">
        <v>9</v>
      </c>
      <c r="F216" s="10">
        <v>3</v>
      </c>
      <c r="G216" s="10"/>
      <c r="H216" s="10"/>
      <c r="I216" s="10"/>
      <c r="J216" s="24">
        <f>C216*E216*F216</f>
        <v>27</v>
      </c>
      <c r="K216" s="10"/>
      <c r="L216" s="22"/>
    </row>
    <row r="217" spans="1:12" ht="15.75" x14ac:dyDescent="0.25">
      <c r="A217" s="12"/>
      <c r="B217" s="12"/>
      <c r="C217" s="9">
        <v>1</v>
      </c>
      <c r="D217" s="9" t="s">
        <v>232</v>
      </c>
      <c r="E217" s="9">
        <v>2</v>
      </c>
      <c r="F217" s="10">
        <v>3</v>
      </c>
      <c r="G217" s="10"/>
      <c r="H217" s="10">
        <f>C217*E217*F217</f>
        <v>6</v>
      </c>
      <c r="I217" s="10"/>
      <c r="J217" s="24"/>
      <c r="K217" s="10"/>
      <c r="L217" s="22"/>
    </row>
    <row r="218" spans="1:12" ht="15.75" x14ac:dyDescent="0.25">
      <c r="A218" s="12"/>
      <c r="B218" s="12"/>
      <c r="C218" s="9">
        <v>2</v>
      </c>
      <c r="D218" s="9" t="s">
        <v>232</v>
      </c>
      <c r="E218" s="9">
        <v>17</v>
      </c>
      <c r="F218" s="10">
        <v>1.2</v>
      </c>
      <c r="G218" s="10">
        <f>C218*E218*F218</f>
        <v>40.799999999999997</v>
      </c>
      <c r="H218" s="10"/>
      <c r="I218" s="10"/>
      <c r="J218" s="24"/>
      <c r="K218" s="10"/>
      <c r="L218" s="22"/>
    </row>
    <row r="219" spans="1:12" ht="15.75" x14ac:dyDescent="0.25">
      <c r="A219" s="12"/>
      <c r="B219" s="12"/>
      <c r="C219" s="9"/>
      <c r="D219" s="9"/>
      <c r="E219" s="9"/>
      <c r="F219" s="10"/>
      <c r="G219" s="10"/>
      <c r="H219" s="10"/>
      <c r="I219" s="10"/>
      <c r="J219" s="24"/>
      <c r="K219" s="10"/>
      <c r="L219" s="22"/>
    </row>
    <row r="220" spans="1:12" ht="15.75" x14ac:dyDescent="0.25">
      <c r="A220" s="12"/>
      <c r="B220" s="12" t="s">
        <v>345</v>
      </c>
      <c r="C220" s="9">
        <v>1</v>
      </c>
      <c r="D220" s="9" t="s">
        <v>232</v>
      </c>
      <c r="E220" s="9">
        <v>5</v>
      </c>
      <c r="F220" s="10">
        <v>4.5</v>
      </c>
      <c r="G220" s="10"/>
      <c r="H220" s="10"/>
      <c r="I220" s="10"/>
      <c r="J220" s="24">
        <f>C220*E220*F220</f>
        <v>22.5</v>
      </c>
      <c r="K220" s="10"/>
      <c r="L220" s="22"/>
    </row>
    <row r="221" spans="1:12" ht="15.75" x14ac:dyDescent="0.25">
      <c r="A221" s="12"/>
      <c r="B221" s="12"/>
      <c r="C221" s="9">
        <v>2</v>
      </c>
      <c r="D221" s="9" t="s">
        <v>232</v>
      </c>
      <c r="E221" s="9">
        <v>26</v>
      </c>
      <c r="F221" s="10">
        <v>1.2</v>
      </c>
      <c r="G221" s="10">
        <f>C221*E221*F221</f>
        <v>62.4</v>
      </c>
      <c r="H221" s="10"/>
      <c r="I221" s="10"/>
      <c r="J221" s="24"/>
      <c r="K221" s="10"/>
      <c r="L221" s="22"/>
    </row>
    <row r="222" spans="1:12" ht="15.75" x14ac:dyDescent="0.25">
      <c r="A222" s="12"/>
      <c r="B222" s="12"/>
      <c r="C222" s="9"/>
      <c r="D222" s="9"/>
      <c r="E222" s="9"/>
      <c r="F222" s="10"/>
      <c r="G222" s="10"/>
      <c r="H222" s="10"/>
      <c r="I222" s="10"/>
      <c r="J222" s="24"/>
      <c r="K222" s="10"/>
      <c r="L222" s="22"/>
    </row>
    <row r="223" spans="1:12" ht="15.75" x14ac:dyDescent="0.25">
      <c r="A223" s="12"/>
      <c r="B223" s="12" t="s">
        <v>346</v>
      </c>
      <c r="C223" s="9">
        <v>1</v>
      </c>
      <c r="D223" s="9" t="s">
        <v>232</v>
      </c>
      <c r="E223" s="9">
        <v>4</v>
      </c>
      <c r="F223" s="10">
        <v>19</v>
      </c>
      <c r="G223" s="10"/>
      <c r="H223" s="10"/>
      <c r="I223" s="10"/>
      <c r="J223" s="24">
        <f>C223*E223*F223</f>
        <v>76</v>
      </c>
      <c r="K223" s="10"/>
      <c r="L223" s="22"/>
    </row>
    <row r="224" spans="1:12" ht="15.75" x14ac:dyDescent="0.25">
      <c r="A224" s="12"/>
      <c r="B224" s="12"/>
      <c r="C224" s="9">
        <v>1</v>
      </c>
      <c r="D224" s="9" t="s">
        <v>232</v>
      </c>
      <c r="E224" s="9">
        <v>124</v>
      </c>
      <c r="F224" s="10">
        <v>1.2</v>
      </c>
      <c r="G224" s="10">
        <f>C224*E224*F224</f>
        <v>148.79999999999998</v>
      </c>
      <c r="H224" s="10"/>
      <c r="I224" s="10"/>
      <c r="J224" s="24"/>
      <c r="K224" s="10"/>
      <c r="L224" s="22"/>
    </row>
    <row r="225" spans="1:12" ht="15.75" x14ac:dyDescent="0.25">
      <c r="A225" s="12"/>
      <c r="B225" s="12"/>
      <c r="C225" s="9"/>
      <c r="D225" s="9"/>
      <c r="E225" s="9"/>
      <c r="F225" s="10"/>
      <c r="G225" s="10"/>
      <c r="H225" s="10"/>
      <c r="I225" s="10"/>
      <c r="J225" s="24"/>
      <c r="K225" s="10"/>
      <c r="L225" s="22"/>
    </row>
    <row r="226" spans="1:12" ht="15.75" x14ac:dyDescent="0.25">
      <c r="A226" s="12"/>
      <c r="B226" s="12" t="s">
        <v>364</v>
      </c>
      <c r="C226" s="9">
        <v>1</v>
      </c>
      <c r="D226" s="9" t="s">
        <v>232</v>
      </c>
      <c r="E226" s="9">
        <v>4</v>
      </c>
      <c r="F226" s="10">
        <v>1</v>
      </c>
      <c r="G226" s="10"/>
      <c r="H226" s="10"/>
      <c r="I226" s="10"/>
      <c r="J226" s="24">
        <f>C226*E226*F226</f>
        <v>4</v>
      </c>
      <c r="K226" s="10"/>
      <c r="L226" s="22"/>
    </row>
    <row r="227" spans="1:12" ht="15.75" x14ac:dyDescent="0.25">
      <c r="A227" s="12"/>
      <c r="B227" s="12"/>
      <c r="C227" s="9">
        <v>1</v>
      </c>
      <c r="D227" s="9" t="s">
        <v>232</v>
      </c>
      <c r="E227" s="9">
        <v>6</v>
      </c>
      <c r="F227" s="10">
        <v>1</v>
      </c>
      <c r="G227" s="10">
        <f>C227*E227*F227</f>
        <v>6</v>
      </c>
      <c r="H227" s="10"/>
      <c r="I227" s="10"/>
      <c r="J227" s="24"/>
      <c r="K227" s="10"/>
      <c r="L227" s="22"/>
    </row>
    <row r="228" spans="1:12" ht="15.75" x14ac:dyDescent="0.25">
      <c r="A228" s="12"/>
      <c r="B228" s="12" t="s">
        <v>392</v>
      </c>
      <c r="C228" s="9">
        <v>1</v>
      </c>
      <c r="D228" s="9" t="s">
        <v>232</v>
      </c>
      <c r="E228" s="9">
        <v>6</v>
      </c>
      <c r="F228" s="10">
        <v>1.5</v>
      </c>
      <c r="G228" s="10"/>
      <c r="H228" s="10"/>
      <c r="I228" s="10"/>
      <c r="J228" s="24">
        <f>C228*E228*F228</f>
        <v>9</v>
      </c>
      <c r="K228" s="10"/>
      <c r="L228" s="22"/>
    </row>
    <row r="229" spans="1:12" ht="15.75" x14ac:dyDescent="0.25">
      <c r="A229" s="12"/>
      <c r="B229" s="12"/>
      <c r="C229" s="9">
        <v>1</v>
      </c>
      <c r="D229" s="9" t="s">
        <v>232</v>
      </c>
      <c r="E229" s="9">
        <v>12</v>
      </c>
      <c r="F229" s="10">
        <v>1.2</v>
      </c>
      <c r="G229" s="10">
        <f>C229*E229*F229</f>
        <v>14.399999999999999</v>
      </c>
      <c r="H229" s="10"/>
      <c r="I229" s="10"/>
      <c r="J229" s="24"/>
      <c r="K229" s="10"/>
      <c r="L229" s="22"/>
    </row>
    <row r="230" spans="1:12" ht="15.75" x14ac:dyDescent="0.25">
      <c r="A230" s="12"/>
      <c r="B230" s="12" t="s">
        <v>394</v>
      </c>
      <c r="C230" s="9">
        <v>1</v>
      </c>
      <c r="D230" s="9" t="s">
        <v>232</v>
      </c>
      <c r="E230" s="9">
        <v>8</v>
      </c>
      <c r="F230" s="10">
        <v>2</v>
      </c>
      <c r="G230" s="10"/>
      <c r="H230" s="10"/>
      <c r="I230" s="10"/>
      <c r="J230" s="24">
        <f>C230*E230*F230</f>
        <v>16</v>
      </c>
      <c r="K230" s="10"/>
      <c r="L230" s="22"/>
    </row>
    <row r="231" spans="1:12" ht="15.75" x14ac:dyDescent="0.25">
      <c r="A231" s="12"/>
      <c r="B231" s="12"/>
      <c r="C231" s="9">
        <v>1</v>
      </c>
      <c r="D231" s="9" t="s">
        <v>232</v>
      </c>
      <c r="E231" s="9">
        <v>12</v>
      </c>
      <c r="F231" s="10">
        <v>1.2</v>
      </c>
      <c r="G231" s="10">
        <f>C231*E231*F231</f>
        <v>14.399999999999999</v>
      </c>
      <c r="H231" s="10"/>
      <c r="I231" s="10"/>
      <c r="J231" s="24"/>
      <c r="K231" s="10"/>
      <c r="L231" s="22"/>
    </row>
    <row r="232" spans="1:12" ht="15.75" x14ac:dyDescent="0.25">
      <c r="A232" s="12"/>
      <c r="B232" s="12" t="s">
        <v>395</v>
      </c>
      <c r="C232" s="9">
        <v>1</v>
      </c>
      <c r="D232" s="9" t="s">
        <v>232</v>
      </c>
      <c r="E232" s="9">
        <v>8</v>
      </c>
      <c r="F232" s="10">
        <v>2</v>
      </c>
      <c r="G232" s="10"/>
      <c r="H232" s="10"/>
      <c r="I232" s="10"/>
      <c r="J232" s="24">
        <f>C232*E232*F232</f>
        <v>16</v>
      </c>
      <c r="K232" s="10"/>
      <c r="L232" s="22"/>
    </row>
    <row r="233" spans="1:12" ht="15.75" x14ac:dyDescent="0.25">
      <c r="A233" s="12"/>
      <c r="B233" s="12"/>
      <c r="C233" s="9">
        <v>1</v>
      </c>
      <c r="D233" s="9" t="s">
        <v>232</v>
      </c>
      <c r="E233" s="9">
        <v>12</v>
      </c>
      <c r="F233" s="10">
        <v>1.1000000000000001</v>
      </c>
      <c r="G233" s="10">
        <f>C233*E233*F233</f>
        <v>13.200000000000001</v>
      </c>
      <c r="H233" s="10"/>
      <c r="I233" s="10"/>
      <c r="J233" s="24"/>
      <c r="K233" s="10"/>
      <c r="L233" s="22"/>
    </row>
    <row r="234" spans="1:12" ht="15.75" x14ac:dyDescent="0.25">
      <c r="A234" s="12"/>
      <c r="B234" s="12"/>
      <c r="C234" s="9"/>
      <c r="D234" s="9"/>
      <c r="E234" s="9"/>
      <c r="F234" s="10"/>
      <c r="G234" s="16">
        <f>SUM(G211:G233)</f>
        <v>407.99999999999994</v>
      </c>
      <c r="H234" s="16">
        <f t="shared" ref="H234:L234" si="87">SUM(H211:H233)</f>
        <v>6</v>
      </c>
      <c r="I234" s="16">
        <f t="shared" si="87"/>
        <v>12</v>
      </c>
      <c r="J234" s="16">
        <f t="shared" si="87"/>
        <v>218.5</v>
      </c>
      <c r="K234" s="16">
        <f t="shared" si="87"/>
        <v>12</v>
      </c>
      <c r="L234" s="16">
        <f t="shared" si="87"/>
        <v>0</v>
      </c>
    </row>
    <row r="235" spans="1:12" ht="15.75" x14ac:dyDescent="0.25">
      <c r="A235" s="12"/>
      <c r="B235" s="12" t="s">
        <v>257</v>
      </c>
      <c r="C235" s="9"/>
      <c r="D235" s="9"/>
      <c r="E235" s="9"/>
      <c r="F235" s="10"/>
      <c r="G235" s="10">
        <f t="shared" ref="G235:L235" si="88">G234*0.1</f>
        <v>40.799999999999997</v>
      </c>
      <c r="H235" s="10">
        <f t="shared" si="88"/>
        <v>0.60000000000000009</v>
      </c>
      <c r="I235" s="10">
        <f t="shared" si="88"/>
        <v>1.2000000000000002</v>
      </c>
      <c r="J235" s="10">
        <f t="shared" si="88"/>
        <v>21.85</v>
      </c>
      <c r="K235" s="10">
        <f t="shared" si="88"/>
        <v>1.2000000000000002</v>
      </c>
      <c r="L235" s="10">
        <f t="shared" si="88"/>
        <v>0</v>
      </c>
    </row>
    <row r="236" spans="1:12" ht="15.75" x14ac:dyDescent="0.25">
      <c r="A236" s="12"/>
      <c r="B236" s="12"/>
      <c r="C236" s="9"/>
      <c r="D236" s="9"/>
      <c r="E236" s="9"/>
      <c r="F236" s="10"/>
      <c r="G236" s="15">
        <f t="shared" ref="G236:L236" si="89">SUM(G234:G235)</f>
        <v>448.79999999999995</v>
      </c>
      <c r="H236" s="15">
        <f t="shared" si="89"/>
        <v>6.6</v>
      </c>
      <c r="I236" s="15">
        <f t="shared" si="89"/>
        <v>13.2</v>
      </c>
      <c r="J236" s="15">
        <f t="shared" si="89"/>
        <v>240.35</v>
      </c>
      <c r="K236" s="15">
        <f t="shared" si="89"/>
        <v>13.2</v>
      </c>
      <c r="L236" s="14">
        <f t="shared" si="89"/>
        <v>0</v>
      </c>
    </row>
    <row r="237" spans="1:12" ht="15.75" x14ac:dyDescent="0.25">
      <c r="A237" s="12"/>
      <c r="B237" s="12" t="s">
        <v>258</v>
      </c>
      <c r="C237" s="9"/>
      <c r="D237" s="9"/>
      <c r="E237" s="9"/>
      <c r="F237" s="10"/>
      <c r="G237" s="25">
        <v>0.222</v>
      </c>
      <c r="H237" s="25">
        <v>0.61</v>
      </c>
      <c r="I237" s="25">
        <v>0.88800000000000001</v>
      </c>
      <c r="J237" s="16">
        <v>1.58</v>
      </c>
      <c r="K237" s="16">
        <v>2.46</v>
      </c>
      <c r="L237" s="23">
        <f t="shared" ref="L237" si="90">L236/6</f>
        <v>0</v>
      </c>
    </row>
    <row r="238" spans="1:12" ht="15.75" x14ac:dyDescent="0.25">
      <c r="A238" s="12"/>
      <c r="B238" s="12" t="s">
        <v>233</v>
      </c>
      <c r="C238" s="9"/>
      <c r="D238" s="9"/>
      <c r="E238" s="9"/>
      <c r="F238" s="10"/>
      <c r="G238" s="10">
        <f>G236*G237</f>
        <v>99.633599999999987</v>
      </c>
      <c r="H238" s="10">
        <f>H236*H237</f>
        <v>4.0259999999999998</v>
      </c>
      <c r="I238" s="10">
        <f>I236*I237</f>
        <v>11.721599999999999</v>
      </c>
      <c r="J238" s="73">
        <f>J236*J237</f>
        <v>379.75299999999999</v>
      </c>
      <c r="K238" s="73">
        <f>K236*K237</f>
        <v>32.472000000000001</v>
      </c>
      <c r="L238" s="11"/>
    </row>
    <row r="239" spans="1:12" ht="15.75" x14ac:dyDescent="0.25">
      <c r="A239" s="12"/>
      <c r="B239" s="12"/>
      <c r="C239" s="9"/>
      <c r="D239" s="9"/>
      <c r="E239" s="9"/>
      <c r="F239" s="10"/>
      <c r="G239" s="10"/>
      <c r="H239" s="10"/>
      <c r="I239" s="10"/>
      <c r="J239" s="73"/>
      <c r="K239" s="73"/>
      <c r="L239" s="11"/>
    </row>
    <row r="240" spans="1:12" x14ac:dyDescent="0.25">
      <c r="A240" s="14">
        <v>4</v>
      </c>
      <c r="B240" s="15" t="s">
        <v>337</v>
      </c>
      <c r="C240" s="11"/>
      <c r="D240" s="11"/>
      <c r="E240" s="11"/>
      <c r="F240" s="11"/>
      <c r="G240" s="11"/>
      <c r="H240" s="22"/>
      <c r="I240" s="22"/>
      <c r="J240" s="22"/>
      <c r="K240" s="22"/>
      <c r="L240" s="22"/>
    </row>
    <row r="241" spans="1:17" ht="15.75" x14ac:dyDescent="0.25">
      <c r="A241" s="12"/>
      <c r="B241" s="12"/>
      <c r="C241" s="9">
        <v>1</v>
      </c>
      <c r="D241" s="9" t="s">
        <v>232</v>
      </c>
      <c r="E241" s="72">
        <f>F242/0.15</f>
        <v>52</v>
      </c>
      <c r="F241" s="10">
        <v>7.12</v>
      </c>
      <c r="G241" s="10"/>
      <c r="H241" s="10">
        <f>C241*E241*F241</f>
        <v>370.24</v>
      </c>
      <c r="I241" s="10"/>
      <c r="J241" s="24"/>
      <c r="K241" s="10"/>
      <c r="L241" s="22"/>
    </row>
    <row r="242" spans="1:17" ht="15.75" x14ac:dyDescent="0.25">
      <c r="A242" s="12"/>
      <c r="B242" s="12"/>
      <c r="C242" s="9">
        <v>1</v>
      </c>
      <c r="D242" s="9" t="s">
        <v>232</v>
      </c>
      <c r="E242" s="72">
        <f>F241/0.15</f>
        <v>47.466666666666669</v>
      </c>
      <c r="F242" s="10">
        <v>7.8</v>
      </c>
      <c r="G242" s="10"/>
      <c r="H242" s="10">
        <f t="shared" ref="H242:H244" si="91">C242*E242*F242</f>
        <v>370.24</v>
      </c>
      <c r="I242" s="10"/>
      <c r="J242" s="24"/>
      <c r="K242" s="10"/>
      <c r="L242" s="22"/>
    </row>
    <row r="243" spans="1:17" ht="15.75" x14ac:dyDescent="0.25">
      <c r="A243" s="12"/>
      <c r="B243" s="12"/>
      <c r="C243" s="9">
        <v>1</v>
      </c>
      <c r="D243" s="9" t="s">
        <v>232</v>
      </c>
      <c r="E243" s="72">
        <f>F244/0.15</f>
        <v>8</v>
      </c>
      <c r="F243" s="10">
        <v>7.7</v>
      </c>
      <c r="G243" s="10"/>
      <c r="H243" s="10">
        <f t="shared" si="91"/>
        <v>61.6</v>
      </c>
      <c r="I243" s="10"/>
      <c r="J243" s="24"/>
      <c r="K243" s="10"/>
      <c r="L243" s="22"/>
    </row>
    <row r="244" spans="1:17" ht="15.75" x14ac:dyDescent="0.25">
      <c r="A244" s="12"/>
      <c r="B244" s="12"/>
      <c r="C244" s="9">
        <v>1</v>
      </c>
      <c r="D244" s="9" t="s">
        <v>232</v>
      </c>
      <c r="E244" s="72">
        <f>F243/0.15</f>
        <v>51.333333333333336</v>
      </c>
      <c r="F244" s="10">
        <v>1.2</v>
      </c>
      <c r="G244" s="10"/>
      <c r="H244" s="10">
        <f t="shared" si="91"/>
        <v>61.6</v>
      </c>
      <c r="I244" s="10"/>
      <c r="J244" s="24"/>
      <c r="K244" s="10"/>
      <c r="L244" s="22"/>
    </row>
    <row r="245" spans="1:17" ht="15.75" x14ac:dyDescent="0.25">
      <c r="A245" s="12"/>
      <c r="B245" s="12"/>
      <c r="C245" s="9"/>
      <c r="D245" s="9"/>
      <c r="E245" s="9"/>
      <c r="F245" s="10"/>
      <c r="G245" s="10">
        <f>G241+G242</f>
        <v>0</v>
      </c>
      <c r="H245" s="16">
        <f>SUM(H241:H244)</f>
        <v>863.68000000000006</v>
      </c>
      <c r="I245" s="16">
        <f>SUM(I240:I241)</f>
        <v>0</v>
      </c>
      <c r="J245" s="16">
        <f>SUM(J240:J241)</f>
        <v>0</v>
      </c>
      <c r="K245" s="16">
        <f>SUM(K240:K241)</f>
        <v>0</v>
      </c>
      <c r="L245" s="16">
        <f>SUM(L240:L241)</f>
        <v>0</v>
      </c>
    </row>
    <row r="246" spans="1:17" ht="15.75" x14ac:dyDescent="0.25">
      <c r="A246" s="12"/>
      <c r="B246" s="12" t="s">
        <v>257</v>
      </c>
      <c r="C246" s="9"/>
      <c r="D246" s="9"/>
      <c r="E246" s="9"/>
      <c r="F246" s="10"/>
      <c r="G246" s="10">
        <f t="shared" ref="G246" si="92">G245*0.1</f>
        <v>0</v>
      </c>
      <c r="H246" s="10">
        <f>H245*0.1</f>
        <v>86.368000000000009</v>
      </c>
      <c r="I246" s="10">
        <f t="shared" ref="I246:L246" si="93">I245*0.1</f>
        <v>0</v>
      </c>
      <c r="J246" s="10">
        <f t="shared" si="93"/>
        <v>0</v>
      </c>
      <c r="K246" s="10">
        <f t="shared" si="93"/>
        <v>0</v>
      </c>
      <c r="L246" s="10">
        <f t="shared" si="93"/>
        <v>0</v>
      </c>
    </row>
    <row r="247" spans="1:17" ht="15.75" x14ac:dyDescent="0.25">
      <c r="A247" s="12"/>
      <c r="B247" s="12"/>
      <c r="C247" s="9"/>
      <c r="D247" s="9"/>
      <c r="E247" s="9"/>
      <c r="F247" s="10"/>
      <c r="G247" s="33">
        <f>SUM(G241:G242)</f>
        <v>0</v>
      </c>
      <c r="H247" s="33">
        <f>SUM(H245:H246)</f>
        <v>950.04800000000012</v>
      </c>
      <c r="I247" s="7">
        <f>SUM(I245:I246)</f>
        <v>0</v>
      </c>
      <c r="J247" s="7">
        <f>SUM(J245:J246)</f>
        <v>0</v>
      </c>
      <c r="K247" s="7">
        <f>SUM(K245:K246)</f>
        <v>0</v>
      </c>
      <c r="L247" s="7">
        <f>SUM(L245:L246)</f>
        <v>0</v>
      </c>
    </row>
    <row r="248" spans="1:17" ht="15.75" x14ac:dyDescent="0.25">
      <c r="A248" s="12"/>
      <c r="B248" s="12" t="s">
        <v>258</v>
      </c>
      <c r="C248" s="9"/>
      <c r="D248" s="9"/>
      <c r="E248" s="9"/>
      <c r="F248" s="10"/>
      <c r="G248" s="25">
        <v>0.222</v>
      </c>
      <c r="H248" s="32">
        <v>0.61699999999999999</v>
      </c>
      <c r="I248" s="25">
        <v>0.88800000000000001</v>
      </c>
      <c r="J248" s="16">
        <v>1.58</v>
      </c>
      <c r="K248" s="23">
        <f t="shared" ref="K248:L248" si="94">K247/6</f>
        <v>0</v>
      </c>
      <c r="L248" s="23">
        <f t="shared" si="94"/>
        <v>0</v>
      </c>
    </row>
    <row r="249" spans="1:17" ht="15.75" x14ac:dyDescent="0.25">
      <c r="A249" s="12"/>
      <c r="B249" s="12" t="s">
        <v>233</v>
      </c>
      <c r="C249" s="9"/>
      <c r="D249" s="9"/>
      <c r="E249" s="9"/>
      <c r="F249" s="10"/>
      <c r="G249" s="10">
        <f>G247*G248</f>
        <v>0</v>
      </c>
      <c r="H249" s="10">
        <f>H247*H248</f>
        <v>586.17961600000001</v>
      </c>
      <c r="I249" s="10">
        <f>I247*I248</f>
        <v>0</v>
      </c>
      <c r="J249" s="11">
        <f>J247*J248</f>
        <v>0</v>
      </c>
      <c r="K249" s="10"/>
      <c r="L249" s="11"/>
    </row>
    <row r="250" spans="1:17" ht="15.75" x14ac:dyDescent="0.25">
      <c r="A250" s="12"/>
      <c r="B250" s="12"/>
      <c r="C250" s="9"/>
      <c r="D250" s="9"/>
      <c r="E250" s="9"/>
      <c r="F250" s="10"/>
      <c r="G250" s="10"/>
      <c r="H250" s="10"/>
      <c r="I250" s="10"/>
      <c r="J250" s="22"/>
      <c r="K250" s="10"/>
      <c r="L250" s="22"/>
    </row>
    <row r="251" spans="1:17" ht="15.75" x14ac:dyDescent="0.25">
      <c r="A251" s="12"/>
      <c r="B251" s="12"/>
      <c r="C251" s="9"/>
      <c r="D251" s="9"/>
      <c r="E251" s="9"/>
      <c r="F251" s="10"/>
      <c r="G251" s="10"/>
      <c r="H251" s="10"/>
      <c r="I251" s="10"/>
      <c r="J251" s="22"/>
      <c r="K251" s="10"/>
      <c r="L251" s="22"/>
    </row>
    <row r="252" spans="1:17" s="136" customFormat="1" ht="15.75" x14ac:dyDescent="0.25">
      <c r="B252" s="137" t="s">
        <v>385</v>
      </c>
    </row>
    <row r="253" spans="1:17" x14ac:dyDescent="0.25">
      <c r="A253" s="14">
        <v>3</v>
      </c>
      <c r="B253" s="15" t="s">
        <v>260</v>
      </c>
      <c r="C253" s="11"/>
      <c r="D253" s="11"/>
      <c r="E253" s="11"/>
      <c r="F253" s="11"/>
      <c r="G253" s="11"/>
      <c r="H253" s="22"/>
      <c r="I253" s="22"/>
      <c r="J253" s="22"/>
      <c r="K253" s="22"/>
      <c r="L253" s="22"/>
      <c r="Q253" t="s">
        <v>308</v>
      </c>
    </row>
    <row r="254" spans="1:17" ht="15.75" x14ac:dyDescent="0.25">
      <c r="A254" s="12"/>
      <c r="B254" s="12" t="s">
        <v>237</v>
      </c>
      <c r="C254" s="9">
        <v>3</v>
      </c>
      <c r="D254" s="9" t="s">
        <v>232</v>
      </c>
      <c r="E254" s="9">
        <v>12</v>
      </c>
      <c r="F254" s="10">
        <v>2.8</v>
      </c>
      <c r="G254" s="10"/>
      <c r="H254" s="10"/>
      <c r="I254" s="10"/>
      <c r="J254" s="22"/>
      <c r="K254" s="10">
        <f>C254*E254*F254</f>
        <v>100.8</v>
      </c>
      <c r="L254" s="22"/>
    </row>
    <row r="255" spans="1:17" ht="15.75" x14ac:dyDescent="0.25">
      <c r="A255" s="12"/>
      <c r="B255" s="12"/>
      <c r="C255" s="9">
        <v>3</v>
      </c>
      <c r="D255" s="9" t="s">
        <v>232</v>
      </c>
      <c r="E255" s="9">
        <v>18</v>
      </c>
      <c r="F255" s="10">
        <v>1.35</v>
      </c>
      <c r="G255" s="10">
        <f>C255*E255*F255</f>
        <v>72.900000000000006</v>
      </c>
      <c r="H255" s="10"/>
      <c r="I255" s="10"/>
      <c r="J255" s="22"/>
      <c r="K255" s="10"/>
      <c r="L255" s="22"/>
    </row>
    <row r="256" spans="1:17" ht="15.75" x14ac:dyDescent="0.25">
      <c r="A256" s="12"/>
      <c r="B256" s="12"/>
      <c r="C256" s="9">
        <v>3</v>
      </c>
      <c r="D256" s="9" t="s">
        <v>232</v>
      </c>
      <c r="E256" s="9">
        <v>18</v>
      </c>
      <c r="F256" s="10">
        <v>1.2</v>
      </c>
      <c r="G256" s="10">
        <f t="shared" ref="G256:G257" si="95">C256*E256*F256</f>
        <v>64.8</v>
      </c>
      <c r="H256" s="10"/>
      <c r="I256" s="10"/>
      <c r="J256" s="22"/>
      <c r="K256" s="10"/>
      <c r="L256" s="22"/>
    </row>
    <row r="257" spans="1:12" ht="15.75" x14ac:dyDescent="0.25">
      <c r="A257" s="12"/>
      <c r="B257" s="12"/>
      <c r="C257" s="9">
        <v>3</v>
      </c>
      <c r="D257" s="9" t="s">
        <v>232</v>
      </c>
      <c r="E257" s="9">
        <v>18</v>
      </c>
      <c r="F257" s="10">
        <v>1</v>
      </c>
      <c r="G257" s="10">
        <f t="shared" si="95"/>
        <v>54</v>
      </c>
      <c r="H257" s="10"/>
      <c r="I257" s="10"/>
      <c r="J257" s="22"/>
      <c r="K257" s="10"/>
      <c r="L257" s="22"/>
    </row>
    <row r="258" spans="1:12" ht="15.75" x14ac:dyDescent="0.25">
      <c r="A258" s="12"/>
      <c r="B258" s="12" t="s">
        <v>342</v>
      </c>
      <c r="C258" s="9">
        <v>5</v>
      </c>
      <c r="D258" s="9" t="s">
        <v>232</v>
      </c>
      <c r="E258" s="9">
        <v>10</v>
      </c>
      <c r="F258" s="10">
        <v>2.8</v>
      </c>
      <c r="G258" s="10"/>
      <c r="H258" s="10"/>
      <c r="I258" s="10"/>
      <c r="J258" s="22">
        <f t="shared" ref="J258" si="96">C258*E258*F258</f>
        <v>140</v>
      </c>
      <c r="K258" s="10"/>
      <c r="L258" s="22"/>
    </row>
    <row r="259" spans="1:12" ht="15.75" x14ac:dyDescent="0.25">
      <c r="A259" s="12"/>
      <c r="B259" s="12"/>
      <c r="C259" s="9">
        <v>5</v>
      </c>
      <c r="D259" s="9" t="s">
        <v>232</v>
      </c>
      <c r="E259" s="9">
        <v>18</v>
      </c>
      <c r="F259" s="10">
        <v>1.2</v>
      </c>
      <c r="G259" s="10">
        <f>C259*E259*F259</f>
        <v>108</v>
      </c>
      <c r="H259" s="10"/>
      <c r="I259" s="10"/>
      <c r="J259" s="22"/>
      <c r="K259" s="10"/>
      <c r="L259" s="22"/>
    </row>
    <row r="260" spans="1:12" ht="15.75" x14ac:dyDescent="0.25">
      <c r="A260" s="12"/>
      <c r="B260" s="12"/>
      <c r="C260" s="9">
        <v>5</v>
      </c>
      <c r="D260" s="9" t="s">
        <v>232</v>
      </c>
      <c r="E260" s="9">
        <v>18</v>
      </c>
      <c r="F260" s="10">
        <v>1</v>
      </c>
      <c r="G260" s="10">
        <f>C260*E260*F260</f>
        <v>90</v>
      </c>
      <c r="H260" s="10"/>
      <c r="I260" s="10"/>
      <c r="J260" s="22"/>
      <c r="K260" s="10"/>
      <c r="L260" s="22"/>
    </row>
    <row r="261" spans="1:12" ht="15.75" x14ac:dyDescent="0.25">
      <c r="A261" s="12"/>
      <c r="B261" s="12"/>
      <c r="C261" s="9"/>
      <c r="D261" s="9"/>
      <c r="E261" s="9"/>
      <c r="F261" s="10"/>
      <c r="G261" s="16">
        <f t="shared" ref="G261" si="97">SUM(G254:G260)</f>
        <v>389.7</v>
      </c>
      <c r="H261" s="16">
        <f t="shared" ref="H261" si="98">SUM(H254:H260)</f>
        <v>0</v>
      </c>
      <c r="I261" s="16">
        <f t="shared" ref="I261" si="99">SUM(I254:I260)</f>
        <v>0</v>
      </c>
      <c r="J261" s="16">
        <f t="shared" ref="J261" si="100">SUM(J254:J260)</f>
        <v>140</v>
      </c>
      <c r="K261" s="16">
        <f t="shared" ref="K261" si="101">SUM(K254:K260)</f>
        <v>100.8</v>
      </c>
      <c r="L261" s="16">
        <f t="shared" ref="L261" si="102">SUM(L254:L260)</f>
        <v>0</v>
      </c>
    </row>
    <row r="262" spans="1:12" ht="15.75" x14ac:dyDescent="0.25">
      <c r="A262" s="12"/>
      <c r="B262" s="12" t="s">
        <v>257</v>
      </c>
      <c r="C262" s="9"/>
      <c r="D262" s="9"/>
      <c r="E262" s="9"/>
      <c r="F262" s="10"/>
      <c r="G262" s="10">
        <f t="shared" ref="G262:L262" si="103">G261*0.1</f>
        <v>38.97</v>
      </c>
      <c r="H262" s="10">
        <f t="shared" si="103"/>
        <v>0</v>
      </c>
      <c r="I262" s="10">
        <f t="shared" si="103"/>
        <v>0</v>
      </c>
      <c r="J262" s="10">
        <f t="shared" si="103"/>
        <v>14</v>
      </c>
      <c r="K262" s="10">
        <f t="shared" si="103"/>
        <v>10.08</v>
      </c>
      <c r="L262" s="10">
        <f t="shared" si="103"/>
        <v>0</v>
      </c>
    </row>
    <row r="263" spans="1:12" ht="15.75" x14ac:dyDescent="0.25">
      <c r="A263" s="12"/>
      <c r="B263" s="12"/>
      <c r="C263" s="9"/>
      <c r="D263" s="9"/>
      <c r="E263" s="9"/>
      <c r="F263" s="10"/>
      <c r="G263" s="7">
        <f t="shared" ref="G263:L263" si="104">SUM(G261:G262)</f>
        <v>428.66999999999996</v>
      </c>
      <c r="H263" s="7">
        <f t="shared" si="104"/>
        <v>0</v>
      </c>
      <c r="I263" s="7">
        <f t="shared" si="104"/>
        <v>0</v>
      </c>
      <c r="J263" s="7">
        <f t="shared" si="104"/>
        <v>154</v>
      </c>
      <c r="K263" s="7">
        <f t="shared" si="104"/>
        <v>110.88</v>
      </c>
      <c r="L263" s="7">
        <f t="shared" si="104"/>
        <v>0</v>
      </c>
    </row>
    <row r="264" spans="1:12" ht="15.75" x14ac:dyDescent="0.25">
      <c r="A264" s="12"/>
      <c r="B264" s="12" t="s">
        <v>258</v>
      </c>
      <c r="C264" s="9"/>
      <c r="D264" s="9"/>
      <c r="E264" s="9"/>
      <c r="F264" s="10"/>
      <c r="G264" s="25">
        <v>0.222</v>
      </c>
      <c r="H264" s="25">
        <f t="shared" ref="H264" si="105">H263/6</f>
        <v>0</v>
      </c>
      <c r="I264" s="25">
        <v>0.88800000000000001</v>
      </c>
      <c r="J264" s="16">
        <v>1.58</v>
      </c>
      <c r="K264" s="25">
        <v>2.46</v>
      </c>
      <c r="L264" s="23">
        <f t="shared" ref="L264" si="106">L263/6</f>
        <v>0</v>
      </c>
    </row>
    <row r="265" spans="1:12" ht="15.75" x14ac:dyDescent="0.25">
      <c r="A265" s="12"/>
      <c r="B265" s="12" t="s">
        <v>233</v>
      </c>
      <c r="C265" s="9"/>
      <c r="D265" s="9"/>
      <c r="E265" s="9"/>
      <c r="F265" s="10"/>
      <c r="G265" s="10">
        <f>G263*G264</f>
        <v>95.164739999999995</v>
      </c>
      <c r="H265" s="10"/>
      <c r="I265" s="10">
        <f>I263*I264</f>
        <v>0</v>
      </c>
      <c r="J265" s="11">
        <f>J263*J264</f>
        <v>243.32000000000002</v>
      </c>
      <c r="K265" s="11">
        <f>K263*K264</f>
        <v>272.76479999999998</v>
      </c>
      <c r="L265" s="11"/>
    </row>
    <row r="266" spans="1:12" ht="15.75" x14ac:dyDescent="0.25">
      <c r="A266" s="12"/>
      <c r="B266" s="12"/>
      <c r="C266" s="9"/>
      <c r="D266" s="9"/>
      <c r="E266" s="9"/>
      <c r="F266" s="10"/>
      <c r="G266" s="10"/>
      <c r="H266" s="10"/>
      <c r="I266" s="10"/>
      <c r="J266" s="11"/>
      <c r="K266" s="11"/>
      <c r="L266" s="11"/>
    </row>
    <row r="267" spans="1:12" x14ac:dyDescent="0.25">
      <c r="A267" s="14">
        <v>4</v>
      </c>
      <c r="B267" s="15" t="s">
        <v>362</v>
      </c>
      <c r="C267" s="11"/>
      <c r="D267" s="11"/>
      <c r="E267" s="11"/>
      <c r="F267" s="11"/>
      <c r="G267" s="11"/>
      <c r="H267" s="22"/>
      <c r="I267" s="22"/>
      <c r="J267" s="22"/>
      <c r="K267" s="22"/>
      <c r="L267" s="22"/>
    </row>
    <row r="268" spans="1:12" ht="15.75" x14ac:dyDescent="0.25">
      <c r="A268" s="12"/>
      <c r="B268" s="12" t="s">
        <v>259</v>
      </c>
      <c r="C268" s="9">
        <v>1</v>
      </c>
      <c r="D268" s="9" t="s">
        <v>232</v>
      </c>
      <c r="E268" s="72">
        <v>18</v>
      </c>
      <c r="F268" s="10">
        <v>5.46</v>
      </c>
      <c r="G268" s="10"/>
      <c r="H268" s="10">
        <f>C268*E268*F268</f>
        <v>98.28</v>
      </c>
      <c r="I268" s="10"/>
      <c r="J268" s="24"/>
      <c r="K268" s="10"/>
      <c r="L268" s="22"/>
    </row>
    <row r="269" spans="1:12" ht="15.75" x14ac:dyDescent="0.25">
      <c r="A269" s="12"/>
      <c r="B269" s="12" t="s">
        <v>259</v>
      </c>
      <c r="C269" s="9">
        <v>1</v>
      </c>
      <c r="D269" s="9" t="s">
        <v>232</v>
      </c>
      <c r="E269" s="72">
        <v>36</v>
      </c>
      <c r="F269" s="10">
        <v>2.8</v>
      </c>
      <c r="G269" s="10"/>
      <c r="H269" s="10"/>
      <c r="I269" s="10">
        <f>C269*E269*F269</f>
        <v>100.8</v>
      </c>
      <c r="J269" s="24"/>
      <c r="K269" s="10"/>
      <c r="L269" s="22"/>
    </row>
    <row r="270" spans="1:12" ht="15.75" x14ac:dyDescent="0.25">
      <c r="A270" s="12"/>
      <c r="B270" s="12" t="s">
        <v>259</v>
      </c>
      <c r="C270" s="9">
        <v>1</v>
      </c>
      <c r="D270" s="9" t="s">
        <v>232</v>
      </c>
      <c r="E270" s="72">
        <v>12</v>
      </c>
      <c r="F270" s="10">
        <v>2.8</v>
      </c>
      <c r="G270" s="10"/>
      <c r="H270" s="10"/>
      <c r="I270" s="10"/>
      <c r="J270" s="24">
        <f>C270*E270*F270</f>
        <v>33.599999999999994</v>
      </c>
      <c r="K270" s="10"/>
      <c r="L270" s="22"/>
    </row>
    <row r="271" spans="1:12" ht="15.75" x14ac:dyDescent="0.25">
      <c r="A271" s="12"/>
      <c r="B271" s="12"/>
      <c r="C271" s="9"/>
      <c r="D271" s="9"/>
      <c r="E271" s="9"/>
      <c r="F271" s="10"/>
      <c r="G271" s="16"/>
      <c r="H271" s="16">
        <f>SUM(H268:H270)</f>
        <v>98.28</v>
      </c>
      <c r="I271" s="16">
        <f>SUM(I268:I270)</f>
        <v>100.8</v>
      </c>
      <c r="J271" s="16">
        <f>SUM(J268:J270)</f>
        <v>33.599999999999994</v>
      </c>
      <c r="K271" s="16">
        <f>SUM(K267:K267)</f>
        <v>0</v>
      </c>
      <c r="L271" s="16">
        <f>SUM(L267:L267)</f>
        <v>0</v>
      </c>
    </row>
    <row r="272" spans="1:12" ht="15.75" x14ac:dyDescent="0.25">
      <c r="A272" s="12"/>
      <c r="B272" s="12" t="s">
        <v>257</v>
      </c>
      <c r="C272" s="9"/>
      <c r="D272" s="9"/>
      <c r="E272" s="9"/>
      <c r="F272" s="10"/>
      <c r="G272" s="10">
        <f t="shared" ref="G272:L272" si="107">G271*0.1</f>
        <v>0</v>
      </c>
      <c r="H272" s="10">
        <f t="shared" si="107"/>
        <v>9.8280000000000012</v>
      </c>
      <c r="I272" s="10">
        <f t="shared" si="107"/>
        <v>10.08</v>
      </c>
      <c r="J272" s="10">
        <f t="shared" si="107"/>
        <v>3.3599999999999994</v>
      </c>
      <c r="K272" s="10">
        <f t="shared" si="107"/>
        <v>0</v>
      </c>
      <c r="L272" s="10">
        <f t="shared" si="107"/>
        <v>0</v>
      </c>
    </row>
    <row r="273" spans="1:12" ht="15.75" x14ac:dyDescent="0.25">
      <c r="A273" s="12"/>
      <c r="B273" s="12"/>
      <c r="C273" s="9"/>
      <c r="D273" s="9"/>
      <c r="E273" s="9"/>
      <c r="F273" s="10"/>
      <c r="G273" s="7">
        <f t="shared" ref="G273" si="108">SUM(G271:G272)</f>
        <v>0</v>
      </c>
      <c r="H273" s="7">
        <f t="shared" ref="H273" si="109">SUM(H271:H272)</f>
        <v>108.108</v>
      </c>
      <c r="I273" s="7">
        <f t="shared" ref="I273" si="110">SUM(I271:I272)</f>
        <v>110.88</v>
      </c>
      <c r="J273" s="7">
        <f t="shared" ref="J273" si="111">SUM(J271:J272)</f>
        <v>36.959999999999994</v>
      </c>
      <c r="K273" s="7">
        <f t="shared" ref="K273" si="112">SUM(K271:K272)</f>
        <v>0</v>
      </c>
      <c r="L273" s="7">
        <f t="shared" ref="L273" si="113">SUM(L271:L272)</f>
        <v>0</v>
      </c>
    </row>
    <row r="274" spans="1:12" ht="15.75" x14ac:dyDescent="0.25">
      <c r="A274" s="12"/>
      <c r="B274" s="12" t="s">
        <v>258</v>
      </c>
      <c r="C274" s="9"/>
      <c r="D274" s="9"/>
      <c r="E274" s="9"/>
      <c r="F274" s="10"/>
      <c r="G274" s="25">
        <v>0.222</v>
      </c>
      <c r="H274" s="32">
        <v>0.61699999999999999</v>
      </c>
      <c r="I274" s="25">
        <v>0.88800000000000001</v>
      </c>
      <c r="J274" s="16">
        <v>1.58</v>
      </c>
      <c r="K274" s="23">
        <f t="shared" ref="K274:L274" si="114">K273/6</f>
        <v>0</v>
      </c>
      <c r="L274" s="23">
        <f t="shared" si="114"/>
        <v>0</v>
      </c>
    </row>
    <row r="275" spans="1:12" ht="15.75" x14ac:dyDescent="0.25">
      <c r="A275" s="12"/>
      <c r="B275" s="12" t="s">
        <v>233</v>
      </c>
      <c r="C275" s="9"/>
      <c r="D275" s="9"/>
      <c r="E275" s="9"/>
      <c r="F275" s="10"/>
      <c r="G275" s="10">
        <f>G273*G274</f>
        <v>0</v>
      </c>
      <c r="H275" s="10">
        <f>H273*H274</f>
        <v>66.702635999999998</v>
      </c>
      <c r="I275" s="10">
        <f>I273*I274</f>
        <v>98.461439999999996</v>
      </c>
      <c r="J275" s="73">
        <f>J273*J274</f>
        <v>58.396799999999992</v>
      </c>
      <c r="K275" s="10"/>
      <c r="L275" s="11"/>
    </row>
    <row r="276" spans="1:12" ht="15.75" x14ac:dyDescent="0.25">
      <c r="A276" s="26"/>
      <c r="B276" s="27"/>
      <c r="C276" s="28"/>
      <c r="D276" s="28"/>
      <c r="E276" s="28"/>
      <c r="F276" s="29"/>
      <c r="G276" s="29"/>
      <c r="H276" s="29"/>
      <c r="I276" s="29"/>
      <c r="J276" s="30"/>
      <c r="K276" s="29"/>
      <c r="L276" s="31"/>
    </row>
    <row r="277" spans="1:12" x14ac:dyDescent="0.25">
      <c r="A277" s="19" t="s">
        <v>2</v>
      </c>
      <c r="B277" s="20" t="s">
        <v>226</v>
      </c>
      <c r="C277" s="220" t="s">
        <v>227</v>
      </c>
      <c r="D277" s="221"/>
      <c r="E277" s="222"/>
      <c r="F277" s="20" t="s">
        <v>228</v>
      </c>
      <c r="G277" s="21" t="s">
        <v>249</v>
      </c>
      <c r="H277" s="21" t="s">
        <v>250</v>
      </c>
      <c r="I277" s="21" t="s">
        <v>251</v>
      </c>
      <c r="J277" s="21" t="s">
        <v>252</v>
      </c>
      <c r="K277" s="21" t="s">
        <v>253</v>
      </c>
      <c r="L277" s="21" t="s">
        <v>254</v>
      </c>
    </row>
    <row r="278" spans="1:12" x14ac:dyDescent="0.25">
      <c r="A278" s="14">
        <v>1</v>
      </c>
      <c r="B278" s="15" t="s">
        <v>255</v>
      </c>
      <c r="C278" s="11"/>
      <c r="D278" s="11"/>
      <c r="E278" s="11"/>
      <c r="F278" s="11"/>
      <c r="G278" s="11"/>
      <c r="H278" s="22"/>
      <c r="I278" s="22"/>
      <c r="J278" s="22"/>
      <c r="K278" s="22"/>
      <c r="L278" s="22"/>
    </row>
    <row r="279" spans="1:12" ht="15.75" x14ac:dyDescent="0.25">
      <c r="A279" s="12"/>
      <c r="B279" s="12" t="s">
        <v>256</v>
      </c>
      <c r="C279" s="9">
        <v>1</v>
      </c>
      <c r="D279" s="9" t="s">
        <v>232</v>
      </c>
      <c r="E279" s="9">
        <v>8</v>
      </c>
      <c r="F279" s="10">
        <v>6</v>
      </c>
      <c r="G279" s="10"/>
      <c r="H279" s="10"/>
      <c r="I279" s="10"/>
      <c r="J279" s="24">
        <f>C279*E279*F279</f>
        <v>48</v>
      </c>
      <c r="K279" s="10"/>
      <c r="L279" s="22"/>
    </row>
    <row r="280" spans="1:12" ht="15.75" x14ac:dyDescent="0.25">
      <c r="A280" s="12"/>
      <c r="B280" s="12"/>
      <c r="C280" s="9">
        <v>1</v>
      </c>
      <c r="D280" s="9" t="s">
        <v>232</v>
      </c>
      <c r="E280" s="9">
        <v>2</v>
      </c>
      <c r="F280" s="10">
        <v>6</v>
      </c>
      <c r="G280" s="10"/>
      <c r="H280" s="10"/>
      <c r="I280" s="10"/>
      <c r="J280" s="24"/>
      <c r="K280" s="10">
        <f>C280*E280*F280</f>
        <v>12</v>
      </c>
      <c r="L280" s="22"/>
    </row>
    <row r="281" spans="1:12" ht="15.75" x14ac:dyDescent="0.25">
      <c r="A281" s="12"/>
      <c r="B281" s="12"/>
      <c r="C281" s="9">
        <v>1</v>
      </c>
      <c r="D281" s="9" t="s">
        <v>232</v>
      </c>
      <c r="E281" s="9">
        <v>2</v>
      </c>
      <c r="F281" s="10">
        <v>6</v>
      </c>
      <c r="G281" s="10"/>
      <c r="H281" s="10"/>
      <c r="I281" s="10">
        <f>C281*E281*F281</f>
        <v>12</v>
      </c>
      <c r="J281" s="24"/>
      <c r="K281" s="10"/>
      <c r="L281" s="22"/>
    </row>
    <row r="282" spans="1:12" ht="15.75" x14ac:dyDescent="0.25">
      <c r="A282" s="12"/>
      <c r="B282" s="12"/>
      <c r="C282" s="9">
        <v>2</v>
      </c>
      <c r="D282" s="9" t="s">
        <v>232</v>
      </c>
      <c r="E282" s="9">
        <v>45</v>
      </c>
      <c r="F282" s="10">
        <v>1.2</v>
      </c>
      <c r="G282" s="10">
        <f>C282*E282*F282</f>
        <v>108</v>
      </c>
      <c r="H282" s="10"/>
      <c r="I282" s="10"/>
      <c r="J282" s="24"/>
      <c r="K282" s="10"/>
      <c r="L282" s="22"/>
    </row>
    <row r="283" spans="1:12" ht="15.75" x14ac:dyDescent="0.25">
      <c r="A283" s="12"/>
      <c r="B283" s="12"/>
      <c r="C283" s="9"/>
      <c r="D283" s="9"/>
      <c r="E283" s="9"/>
      <c r="F283" s="10"/>
      <c r="G283" s="10"/>
      <c r="H283" s="10"/>
      <c r="I283" s="10"/>
      <c r="J283" s="24"/>
      <c r="K283" s="10"/>
      <c r="L283" s="22"/>
    </row>
    <row r="284" spans="1:12" ht="15.75" x14ac:dyDescent="0.25">
      <c r="A284" s="12"/>
      <c r="B284" s="12" t="s">
        <v>344</v>
      </c>
      <c r="C284" s="9">
        <v>1</v>
      </c>
      <c r="D284" s="9" t="s">
        <v>232</v>
      </c>
      <c r="E284" s="9">
        <v>9</v>
      </c>
      <c r="F284" s="10">
        <v>3</v>
      </c>
      <c r="G284" s="10"/>
      <c r="H284" s="10"/>
      <c r="I284" s="10"/>
      <c r="J284" s="24">
        <f>C284*E284*F284</f>
        <v>27</v>
      </c>
      <c r="K284" s="10"/>
      <c r="L284" s="22"/>
    </row>
    <row r="285" spans="1:12" ht="15.75" x14ac:dyDescent="0.25">
      <c r="A285" s="12"/>
      <c r="B285" s="12"/>
      <c r="C285" s="9">
        <v>1</v>
      </c>
      <c r="D285" s="9" t="s">
        <v>232</v>
      </c>
      <c r="E285" s="9">
        <v>2</v>
      </c>
      <c r="F285" s="10">
        <v>3</v>
      </c>
      <c r="G285" s="10"/>
      <c r="H285" s="10">
        <f>C285*E285*F285</f>
        <v>6</v>
      </c>
      <c r="I285" s="10"/>
      <c r="J285" s="24"/>
      <c r="K285" s="10"/>
      <c r="L285" s="22"/>
    </row>
    <row r="286" spans="1:12" ht="15.75" x14ac:dyDescent="0.25">
      <c r="A286" s="12"/>
      <c r="B286" s="12"/>
      <c r="C286" s="9">
        <v>2</v>
      </c>
      <c r="D286" s="9" t="s">
        <v>232</v>
      </c>
      <c r="E286" s="9">
        <v>17</v>
      </c>
      <c r="F286" s="10">
        <v>1.2</v>
      </c>
      <c r="G286" s="10">
        <f>C286*E286*F286</f>
        <v>40.799999999999997</v>
      </c>
      <c r="H286" s="10"/>
      <c r="I286" s="10"/>
      <c r="J286" s="24"/>
      <c r="K286" s="10"/>
      <c r="L286" s="22"/>
    </row>
    <row r="287" spans="1:12" ht="15.75" x14ac:dyDescent="0.25">
      <c r="A287" s="12"/>
      <c r="B287" s="12"/>
      <c r="C287" s="9"/>
      <c r="D287" s="9"/>
      <c r="E287" s="9"/>
      <c r="F287" s="10"/>
      <c r="G287" s="10"/>
      <c r="H287" s="10"/>
      <c r="I287" s="10"/>
      <c r="J287" s="24"/>
      <c r="K287" s="10"/>
      <c r="L287" s="22"/>
    </row>
    <row r="288" spans="1:12" ht="15.75" x14ac:dyDescent="0.25">
      <c r="A288" s="12"/>
      <c r="B288" s="12" t="s">
        <v>345</v>
      </c>
      <c r="C288" s="9">
        <v>1</v>
      </c>
      <c r="D288" s="9" t="s">
        <v>232</v>
      </c>
      <c r="E288" s="9">
        <v>5</v>
      </c>
      <c r="F288" s="10">
        <v>4.5</v>
      </c>
      <c r="G288" s="10"/>
      <c r="H288" s="10"/>
      <c r="I288" s="10"/>
      <c r="J288" s="24">
        <f>C288*E288*F288</f>
        <v>22.5</v>
      </c>
      <c r="K288" s="10"/>
      <c r="L288" s="22"/>
    </row>
    <row r="289" spans="1:12" ht="15.75" x14ac:dyDescent="0.25">
      <c r="A289" s="12"/>
      <c r="B289" s="12"/>
      <c r="C289" s="9">
        <v>2</v>
      </c>
      <c r="D289" s="9" t="s">
        <v>232</v>
      </c>
      <c r="E289" s="9">
        <v>26</v>
      </c>
      <c r="F289" s="10">
        <v>1.2</v>
      </c>
      <c r="G289" s="10">
        <f>C289*E289*F289</f>
        <v>62.4</v>
      </c>
      <c r="H289" s="10"/>
      <c r="I289" s="10"/>
      <c r="J289" s="24"/>
      <c r="K289" s="10"/>
      <c r="L289" s="22"/>
    </row>
    <row r="290" spans="1:12" ht="15.75" x14ac:dyDescent="0.25">
      <c r="A290" s="12"/>
      <c r="B290" s="12"/>
      <c r="C290" s="9"/>
      <c r="D290" s="9"/>
      <c r="E290" s="9"/>
      <c r="F290" s="10"/>
      <c r="G290" s="10"/>
      <c r="H290" s="10"/>
      <c r="I290" s="10"/>
      <c r="J290" s="24"/>
      <c r="K290" s="10"/>
      <c r="L290" s="22"/>
    </row>
    <row r="291" spans="1:12" ht="15.75" x14ac:dyDescent="0.25">
      <c r="A291" s="12"/>
      <c r="B291" s="12" t="s">
        <v>346</v>
      </c>
      <c r="C291" s="9">
        <v>1</v>
      </c>
      <c r="D291" s="9" t="s">
        <v>232</v>
      </c>
      <c r="E291" s="9">
        <v>4</v>
      </c>
      <c r="F291" s="10">
        <v>19</v>
      </c>
      <c r="G291" s="10"/>
      <c r="H291" s="10"/>
      <c r="I291" s="10"/>
      <c r="J291" s="24">
        <f>C291*E291*F291</f>
        <v>76</v>
      </c>
      <c r="K291" s="10"/>
      <c r="L291" s="22"/>
    </row>
    <row r="292" spans="1:12" ht="15.75" x14ac:dyDescent="0.25">
      <c r="A292" s="12"/>
      <c r="B292" s="12"/>
      <c r="C292" s="9">
        <v>1</v>
      </c>
      <c r="D292" s="9" t="s">
        <v>232</v>
      </c>
      <c r="E292" s="9">
        <v>124</v>
      </c>
      <c r="F292" s="10">
        <v>1.2</v>
      </c>
      <c r="G292" s="10">
        <f>C292*E292*F292</f>
        <v>148.79999999999998</v>
      </c>
      <c r="H292" s="10"/>
      <c r="I292" s="10"/>
      <c r="J292" s="24"/>
      <c r="K292" s="10"/>
      <c r="L292" s="22"/>
    </row>
    <row r="293" spans="1:12" ht="15.75" x14ac:dyDescent="0.25">
      <c r="A293" s="12"/>
      <c r="B293" s="12"/>
      <c r="C293" s="9"/>
      <c r="D293" s="9"/>
      <c r="E293" s="9"/>
      <c r="F293" s="10"/>
      <c r="G293" s="10"/>
      <c r="H293" s="10"/>
      <c r="I293" s="10"/>
      <c r="J293" s="24"/>
      <c r="K293" s="10"/>
      <c r="L293" s="22"/>
    </row>
    <row r="294" spans="1:12" ht="15.75" x14ac:dyDescent="0.25">
      <c r="A294" s="12"/>
      <c r="B294" s="12" t="s">
        <v>364</v>
      </c>
      <c r="C294" s="9">
        <v>1</v>
      </c>
      <c r="D294" s="9" t="s">
        <v>232</v>
      </c>
      <c r="E294" s="9">
        <v>4</v>
      </c>
      <c r="F294" s="10">
        <v>8</v>
      </c>
      <c r="G294" s="10"/>
      <c r="H294" s="10"/>
      <c r="I294" s="10"/>
      <c r="J294" s="24">
        <f>C294*E294*F294</f>
        <v>32</v>
      </c>
      <c r="K294" s="10"/>
      <c r="L294" s="22"/>
    </row>
    <row r="295" spans="1:12" ht="15.75" x14ac:dyDescent="0.25">
      <c r="A295" s="12"/>
      <c r="B295" s="12"/>
      <c r="C295" s="9">
        <v>1</v>
      </c>
      <c r="D295" s="9" t="s">
        <v>232</v>
      </c>
      <c r="E295" s="9">
        <v>53</v>
      </c>
      <c r="F295" s="10">
        <v>1</v>
      </c>
      <c r="G295" s="10">
        <f>C295*E295*F295</f>
        <v>53</v>
      </c>
      <c r="H295" s="10"/>
      <c r="I295" s="10"/>
      <c r="J295" s="24"/>
      <c r="K295" s="10"/>
      <c r="L295" s="22"/>
    </row>
    <row r="296" spans="1:12" ht="15.75" x14ac:dyDescent="0.25">
      <c r="A296" s="12"/>
      <c r="B296" s="12" t="s">
        <v>392</v>
      </c>
      <c r="C296" s="9">
        <v>1</v>
      </c>
      <c r="D296" s="9" t="s">
        <v>232</v>
      </c>
      <c r="E296" s="9">
        <v>6</v>
      </c>
      <c r="F296" s="10">
        <v>1.5</v>
      </c>
      <c r="G296" s="10"/>
      <c r="H296" s="10"/>
      <c r="I296" s="10"/>
      <c r="J296" s="24">
        <f>C296*E296*F296</f>
        <v>9</v>
      </c>
      <c r="K296" s="10"/>
      <c r="L296" s="22"/>
    </row>
    <row r="297" spans="1:12" ht="15.75" x14ac:dyDescent="0.25">
      <c r="A297" s="12"/>
      <c r="B297" s="12"/>
      <c r="C297" s="9">
        <v>1</v>
      </c>
      <c r="D297" s="9" t="s">
        <v>232</v>
      </c>
      <c r="E297" s="9">
        <v>12</v>
      </c>
      <c r="F297" s="10">
        <v>1.2</v>
      </c>
      <c r="G297" s="10">
        <f>C297*E297*F297</f>
        <v>14.399999999999999</v>
      </c>
      <c r="H297" s="10"/>
      <c r="I297" s="10"/>
      <c r="J297" s="24"/>
      <c r="K297" s="10"/>
      <c r="L297" s="22"/>
    </row>
    <row r="298" spans="1:12" ht="15.75" x14ac:dyDescent="0.25">
      <c r="A298" s="12"/>
      <c r="B298" s="12" t="s">
        <v>394</v>
      </c>
      <c r="C298" s="9">
        <v>1</v>
      </c>
      <c r="D298" s="9" t="s">
        <v>232</v>
      </c>
      <c r="E298" s="9">
        <v>8</v>
      </c>
      <c r="F298" s="10">
        <v>2</v>
      </c>
      <c r="G298" s="10"/>
      <c r="H298" s="10"/>
      <c r="I298" s="10"/>
      <c r="J298" s="24">
        <f>C298*E298*F298</f>
        <v>16</v>
      </c>
      <c r="K298" s="10"/>
      <c r="L298" s="22"/>
    </row>
    <row r="299" spans="1:12" ht="15.75" x14ac:dyDescent="0.25">
      <c r="A299" s="12"/>
      <c r="B299" s="12"/>
      <c r="C299" s="9">
        <v>1</v>
      </c>
      <c r="D299" s="9" t="s">
        <v>232</v>
      </c>
      <c r="E299" s="9">
        <v>12</v>
      </c>
      <c r="F299" s="10">
        <v>1.2</v>
      </c>
      <c r="G299" s="10">
        <f>C299*E299*F299</f>
        <v>14.399999999999999</v>
      </c>
      <c r="H299" s="10"/>
      <c r="I299" s="10"/>
      <c r="J299" s="24"/>
      <c r="K299" s="10"/>
      <c r="L299" s="22"/>
    </row>
    <row r="300" spans="1:12" ht="15.75" x14ac:dyDescent="0.25">
      <c r="A300" s="12"/>
      <c r="B300" s="12" t="s">
        <v>395</v>
      </c>
      <c r="C300" s="9">
        <v>1</v>
      </c>
      <c r="D300" s="9" t="s">
        <v>232</v>
      </c>
      <c r="E300" s="9">
        <v>8</v>
      </c>
      <c r="F300" s="10">
        <v>2</v>
      </c>
      <c r="G300" s="10"/>
      <c r="H300" s="10"/>
      <c r="I300" s="10"/>
      <c r="J300" s="24">
        <f>C300*E300*F300</f>
        <v>16</v>
      </c>
      <c r="K300" s="10"/>
      <c r="L300" s="22"/>
    </row>
    <row r="301" spans="1:12" ht="15.75" x14ac:dyDescent="0.25">
      <c r="A301" s="12"/>
      <c r="B301" s="12"/>
      <c r="C301" s="9">
        <v>1</v>
      </c>
      <c r="D301" s="9" t="s">
        <v>232</v>
      </c>
      <c r="E301" s="9">
        <v>12</v>
      </c>
      <c r="F301" s="10">
        <v>1.1000000000000001</v>
      </c>
      <c r="G301" s="10">
        <f>C301*E301*F301</f>
        <v>13.200000000000001</v>
      </c>
      <c r="H301" s="10"/>
      <c r="I301" s="10"/>
      <c r="J301" s="24"/>
      <c r="K301" s="10"/>
      <c r="L301" s="22"/>
    </row>
    <row r="302" spans="1:12" ht="15.75" x14ac:dyDescent="0.25">
      <c r="A302" s="12"/>
      <c r="B302" s="12"/>
      <c r="C302" s="9"/>
      <c r="D302" s="9"/>
      <c r="E302" s="9"/>
      <c r="F302" s="10"/>
      <c r="G302" s="16">
        <f>SUM(G279:G301)</f>
        <v>454.99999999999994</v>
      </c>
      <c r="H302" s="16">
        <f t="shared" ref="H302:L302" si="115">SUM(H279:H301)</f>
        <v>6</v>
      </c>
      <c r="I302" s="16">
        <f t="shared" si="115"/>
        <v>12</v>
      </c>
      <c r="J302" s="16">
        <f t="shared" si="115"/>
        <v>246.5</v>
      </c>
      <c r="K302" s="16">
        <f t="shared" si="115"/>
        <v>12</v>
      </c>
      <c r="L302" s="16">
        <f t="shared" si="115"/>
        <v>0</v>
      </c>
    </row>
    <row r="303" spans="1:12" ht="15.75" x14ac:dyDescent="0.25">
      <c r="A303" s="12"/>
      <c r="B303" s="12" t="s">
        <v>257</v>
      </c>
      <c r="C303" s="9"/>
      <c r="D303" s="9"/>
      <c r="E303" s="9"/>
      <c r="F303" s="10"/>
      <c r="G303" s="10">
        <f t="shared" ref="G303:L303" si="116">G302*0.1</f>
        <v>45.5</v>
      </c>
      <c r="H303" s="10">
        <f t="shared" si="116"/>
        <v>0.60000000000000009</v>
      </c>
      <c r="I303" s="10">
        <f t="shared" si="116"/>
        <v>1.2000000000000002</v>
      </c>
      <c r="J303" s="10">
        <f t="shared" si="116"/>
        <v>24.650000000000002</v>
      </c>
      <c r="K303" s="10">
        <f t="shared" si="116"/>
        <v>1.2000000000000002</v>
      </c>
      <c r="L303" s="10">
        <f t="shared" si="116"/>
        <v>0</v>
      </c>
    </row>
    <row r="304" spans="1:12" ht="15.75" x14ac:dyDescent="0.25">
      <c r="A304" s="12"/>
      <c r="B304" s="12"/>
      <c r="C304" s="9"/>
      <c r="D304" s="9"/>
      <c r="E304" s="9"/>
      <c r="F304" s="10"/>
      <c r="G304" s="15">
        <f t="shared" ref="G304:L304" si="117">SUM(G302:G303)</f>
        <v>500.49999999999994</v>
      </c>
      <c r="H304" s="15">
        <f t="shared" si="117"/>
        <v>6.6</v>
      </c>
      <c r="I304" s="15">
        <f t="shared" si="117"/>
        <v>13.2</v>
      </c>
      <c r="J304" s="15">
        <f t="shared" si="117"/>
        <v>271.14999999999998</v>
      </c>
      <c r="K304" s="15">
        <f t="shared" si="117"/>
        <v>13.2</v>
      </c>
      <c r="L304" s="14">
        <f t="shared" si="117"/>
        <v>0</v>
      </c>
    </row>
    <row r="305" spans="1:12" ht="15.75" x14ac:dyDescent="0.25">
      <c r="A305" s="12"/>
      <c r="B305" s="12" t="s">
        <v>258</v>
      </c>
      <c r="C305" s="9"/>
      <c r="D305" s="9"/>
      <c r="E305" s="9"/>
      <c r="F305" s="10"/>
      <c r="G305" s="25">
        <v>0.222</v>
      </c>
      <c r="H305" s="25">
        <v>0.61</v>
      </c>
      <c r="I305" s="25">
        <v>0.88800000000000001</v>
      </c>
      <c r="J305" s="16">
        <v>1.58</v>
      </c>
      <c r="K305" s="16">
        <v>2.46</v>
      </c>
      <c r="L305" s="23">
        <f t="shared" ref="L305" si="118">L304/6</f>
        <v>0</v>
      </c>
    </row>
    <row r="306" spans="1:12" ht="15.75" x14ac:dyDescent="0.25">
      <c r="A306" s="12"/>
      <c r="B306" s="12" t="s">
        <v>233</v>
      </c>
      <c r="C306" s="9"/>
      <c r="D306" s="9"/>
      <c r="E306" s="9"/>
      <c r="F306" s="10"/>
      <c r="G306" s="10">
        <f>G304*G305</f>
        <v>111.11099999999999</v>
      </c>
      <c r="H306" s="10">
        <f>H304*H305</f>
        <v>4.0259999999999998</v>
      </c>
      <c r="I306" s="10">
        <f>I304*I305</f>
        <v>11.721599999999999</v>
      </c>
      <c r="J306" s="73">
        <f>J304*J305</f>
        <v>428.41699999999997</v>
      </c>
      <c r="K306" s="73">
        <f>K304*K305</f>
        <v>32.472000000000001</v>
      </c>
      <c r="L306" s="11"/>
    </row>
    <row r="307" spans="1:12" ht="15.75" x14ac:dyDescent="0.25">
      <c r="A307" s="12"/>
      <c r="B307" s="12"/>
      <c r="C307" s="9"/>
      <c r="D307" s="9"/>
      <c r="E307" s="9"/>
      <c r="F307" s="10"/>
      <c r="G307" s="10"/>
      <c r="H307" s="10"/>
      <c r="I307" s="10"/>
      <c r="J307" s="73"/>
      <c r="K307" s="73"/>
      <c r="L307" s="11"/>
    </row>
    <row r="308" spans="1:12" x14ac:dyDescent="0.25">
      <c r="A308" s="14">
        <v>4</v>
      </c>
      <c r="B308" s="15" t="s">
        <v>337</v>
      </c>
      <c r="C308" s="11"/>
      <c r="D308" s="11"/>
      <c r="E308" s="11"/>
      <c r="F308" s="11"/>
      <c r="G308" s="11"/>
      <c r="H308" s="22"/>
      <c r="I308" s="22"/>
      <c r="J308" s="22"/>
      <c r="K308" s="22"/>
      <c r="L308" s="22"/>
    </row>
    <row r="309" spans="1:12" ht="15.75" x14ac:dyDescent="0.25">
      <c r="A309" s="12"/>
      <c r="B309" s="12"/>
      <c r="C309" s="9">
        <v>1</v>
      </c>
      <c r="D309" s="9" t="s">
        <v>232</v>
      </c>
      <c r="E309" s="72">
        <f>F310/0.15</f>
        <v>52</v>
      </c>
      <c r="F309" s="10">
        <v>7.12</v>
      </c>
      <c r="G309" s="10"/>
      <c r="H309" s="10">
        <f>C309*E309*F309</f>
        <v>370.24</v>
      </c>
      <c r="I309" s="10"/>
      <c r="J309" s="24"/>
      <c r="K309" s="10"/>
      <c r="L309" s="22"/>
    </row>
    <row r="310" spans="1:12" ht="15.75" x14ac:dyDescent="0.25">
      <c r="A310" s="12"/>
      <c r="B310" s="12"/>
      <c r="C310" s="9">
        <v>1</v>
      </c>
      <c r="D310" s="9" t="s">
        <v>232</v>
      </c>
      <c r="E310" s="72">
        <f>F309/0.15</f>
        <v>47.466666666666669</v>
      </c>
      <c r="F310" s="10">
        <v>7.8</v>
      </c>
      <c r="G310" s="10"/>
      <c r="H310" s="10">
        <f t="shared" ref="H310:H312" si="119">C310*E310*F310</f>
        <v>370.24</v>
      </c>
      <c r="I310" s="10"/>
      <c r="J310" s="24"/>
      <c r="K310" s="10"/>
      <c r="L310" s="22"/>
    </row>
    <row r="311" spans="1:12" ht="15.75" x14ac:dyDescent="0.25">
      <c r="A311" s="12"/>
      <c r="B311" s="12"/>
      <c r="C311" s="9">
        <v>1</v>
      </c>
      <c r="D311" s="9" t="s">
        <v>232</v>
      </c>
      <c r="E311" s="72">
        <f>F312/0.15</f>
        <v>8</v>
      </c>
      <c r="F311" s="10">
        <v>7.7</v>
      </c>
      <c r="G311" s="10"/>
      <c r="H311" s="10">
        <f t="shared" si="119"/>
        <v>61.6</v>
      </c>
      <c r="I311" s="10"/>
      <c r="J311" s="24"/>
      <c r="K311" s="10"/>
      <c r="L311" s="22"/>
    </row>
    <row r="312" spans="1:12" ht="15.75" x14ac:dyDescent="0.25">
      <c r="A312" s="12"/>
      <c r="B312" s="12"/>
      <c r="C312" s="9">
        <v>1</v>
      </c>
      <c r="D312" s="9" t="s">
        <v>232</v>
      </c>
      <c r="E312" s="72">
        <f>F311/0.15</f>
        <v>51.333333333333336</v>
      </c>
      <c r="F312" s="10">
        <v>1.2</v>
      </c>
      <c r="G312" s="10"/>
      <c r="H312" s="10">
        <f t="shared" si="119"/>
        <v>61.6</v>
      </c>
      <c r="I312" s="10"/>
      <c r="J312" s="24"/>
      <c r="K312" s="10"/>
      <c r="L312" s="22"/>
    </row>
    <row r="313" spans="1:12" ht="15.75" x14ac:dyDescent="0.25">
      <c r="A313" s="12"/>
      <c r="B313" s="12"/>
      <c r="C313" s="9"/>
      <c r="D313" s="9"/>
      <c r="E313" s="9"/>
      <c r="F313" s="10"/>
      <c r="G313" s="10">
        <f>G309+G310</f>
        <v>0</v>
      </c>
      <c r="H313" s="16">
        <f>SUM(H309:H312)</f>
        <v>863.68000000000006</v>
      </c>
      <c r="I313" s="16">
        <f>SUM(I308:I309)</f>
        <v>0</v>
      </c>
      <c r="J313" s="16">
        <f>SUM(J308:J309)</f>
        <v>0</v>
      </c>
      <c r="K313" s="16">
        <f>SUM(K308:K309)</f>
        <v>0</v>
      </c>
      <c r="L313" s="16">
        <f>SUM(L308:L309)</f>
        <v>0</v>
      </c>
    </row>
    <row r="314" spans="1:12" ht="15.75" x14ac:dyDescent="0.25">
      <c r="A314" s="12"/>
      <c r="B314" s="12" t="s">
        <v>257</v>
      </c>
      <c r="C314" s="9"/>
      <c r="D314" s="9"/>
      <c r="E314" s="9"/>
      <c r="F314" s="10"/>
      <c r="G314" s="10">
        <f t="shared" ref="G314" si="120">G313*0.1</f>
        <v>0</v>
      </c>
      <c r="H314" s="10">
        <f>H313*0.1</f>
        <v>86.368000000000009</v>
      </c>
      <c r="I314" s="10">
        <f t="shared" ref="I314:L314" si="121">I313*0.1</f>
        <v>0</v>
      </c>
      <c r="J314" s="10">
        <f t="shared" si="121"/>
        <v>0</v>
      </c>
      <c r="K314" s="10">
        <f t="shared" si="121"/>
        <v>0</v>
      </c>
      <c r="L314" s="10">
        <f t="shared" si="121"/>
        <v>0</v>
      </c>
    </row>
    <row r="315" spans="1:12" ht="15.75" x14ac:dyDescent="0.25">
      <c r="A315" s="12"/>
      <c r="B315" s="12"/>
      <c r="C315" s="9"/>
      <c r="D315" s="9"/>
      <c r="E315" s="9"/>
      <c r="F315" s="10"/>
      <c r="G315" s="33">
        <f>SUM(G309:G310)</f>
        <v>0</v>
      </c>
      <c r="H315" s="33">
        <f>SUM(H313:H314)</f>
        <v>950.04800000000012</v>
      </c>
      <c r="I315" s="7">
        <f>SUM(I313:I314)</f>
        <v>0</v>
      </c>
      <c r="J315" s="7">
        <f>SUM(J313:J314)</f>
        <v>0</v>
      </c>
      <c r="K315" s="7">
        <f>SUM(K313:K314)</f>
        <v>0</v>
      </c>
      <c r="L315" s="7">
        <f>SUM(L313:L314)</f>
        <v>0</v>
      </c>
    </row>
    <row r="316" spans="1:12" ht="15.75" x14ac:dyDescent="0.25">
      <c r="A316" s="12"/>
      <c r="B316" s="12" t="s">
        <v>258</v>
      </c>
      <c r="C316" s="9"/>
      <c r="D316" s="9"/>
      <c r="E316" s="9"/>
      <c r="F316" s="10"/>
      <c r="G316" s="25">
        <v>0.222</v>
      </c>
      <c r="H316" s="32">
        <v>0.61699999999999999</v>
      </c>
      <c r="I316" s="25">
        <v>0.88800000000000001</v>
      </c>
      <c r="J316" s="16">
        <v>1.58</v>
      </c>
      <c r="K316" s="23">
        <f t="shared" ref="K316:L316" si="122">K315/6</f>
        <v>0</v>
      </c>
      <c r="L316" s="23">
        <f t="shared" si="122"/>
        <v>0</v>
      </c>
    </row>
    <row r="317" spans="1:12" ht="15.75" x14ac:dyDescent="0.25">
      <c r="A317" s="12"/>
      <c r="B317" s="12" t="s">
        <v>233</v>
      </c>
      <c r="C317" s="9"/>
      <c r="D317" s="9"/>
      <c r="E317" s="9"/>
      <c r="F317" s="10"/>
      <c r="G317" s="10">
        <f>G315*G316</f>
        <v>0</v>
      </c>
      <c r="H317" s="10">
        <f>H315*H316</f>
        <v>586.17961600000001</v>
      </c>
      <c r="I317" s="10">
        <f>I315*I316</f>
        <v>0</v>
      </c>
      <c r="J317" s="11">
        <f>J315*J316</f>
        <v>0</v>
      </c>
      <c r="K317" s="10"/>
      <c r="L317" s="11"/>
    </row>
    <row r="318" spans="1:12" ht="15.75" x14ac:dyDescent="0.25">
      <c r="A318" s="12"/>
      <c r="B318" s="12"/>
      <c r="C318" s="9"/>
      <c r="D318" s="9"/>
      <c r="E318" s="9"/>
      <c r="F318" s="10"/>
      <c r="G318" s="10"/>
      <c r="H318" s="10"/>
      <c r="I318" s="10"/>
      <c r="J318" s="22"/>
      <c r="K318" s="10"/>
      <c r="L318" s="22"/>
    </row>
    <row r="319" spans="1:12" ht="15.75" x14ac:dyDescent="0.25">
      <c r="A319" s="12"/>
      <c r="B319" s="12"/>
      <c r="C319" s="9"/>
      <c r="D319" s="9"/>
      <c r="E319" s="9"/>
      <c r="F319" s="10"/>
      <c r="G319" s="10"/>
      <c r="H319" s="10"/>
      <c r="I319" s="10"/>
      <c r="J319" s="22"/>
      <c r="K319" s="10"/>
      <c r="L319" s="22"/>
    </row>
    <row r="320" spans="1:12" ht="15.75" x14ac:dyDescent="0.25">
      <c r="A320" s="12"/>
      <c r="B320" s="12"/>
      <c r="C320" s="9"/>
      <c r="D320" s="9"/>
      <c r="E320" s="9"/>
      <c r="F320" s="10"/>
      <c r="G320" s="10"/>
      <c r="H320" s="10"/>
      <c r="I320" s="10"/>
      <c r="J320" s="22"/>
      <c r="K320" s="10"/>
      <c r="L320" s="22"/>
    </row>
    <row r="321" spans="1:12" ht="15.75" x14ac:dyDescent="0.25">
      <c r="A321" s="12"/>
      <c r="B321" s="12"/>
      <c r="C321" s="9"/>
      <c r="D321" s="9"/>
      <c r="E321" s="9"/>
      <c r="F321" s="10"/>
      <c r="G321" s="10"/>
      <c r="H321" s="10"/>
      <c r="I321" s="10"/>
      <c r="J321" s="22"/>
      <c r="K321" s="10"/>
      <c r="L321" s="22"/>
    </row>
    <row r="322" spans="1:12" ht="15.75" x14ac:dyDescent="0.25">
      <c r="A322" s="12"/>
      <c r="B322" s="12"/>
      <c r="C322" s="9"/>
      <c r="D322" s="9"/>
      <c r="E322" s="9"/>
      <c r="F322" s="10"/>
      <c r="G322" s="10"/>
      <c r="H322" s="10"/>
      <c r="I322" s="10"/>
      <c r="J322" s="22"/>
      <c r="K322" s="10"/>
      <c r="L322" s="22"/>
    </row>
    <row r="323" spans="1:12" ht="15.75" x14ac:dyDescent="0.25">
      <c r="A323" s="12"/>
      <c r="B323" s="12"/>
      <c r="C323" s="9"/>
      <c r="D323" s="9"/>
      <c r="E323" s="9"/>
      <c r="F323" s="10"/>
      <c r="G323" s="10"/>
      <c r="H323" s="10"/>
      <c r="I323" s="10"/>
      <c r="J323" s="22"/>
      <c r="K323" s="10"/>
      <c r="L323" s="22"/>
    </row>
    <row r="324" spans="1:12" ht="15.75" x14ac:dyDescent="0.25">
      <c r="A324" s="12"/>
      <c r="B324" s="12"/>
      <c r="C324" s="9"/>
      <c r="D324" s="9"/>
      <c r="E324" s="9"/>
      <c r="F324" s="10"/>
      <c r="G324" s="10"/>
      <c r="H324" s="10"/>
      <c r="I324" s="10"/>
      <c r="J324" s="22"/>
      <c r="K324" s="10"/>
      <c r="L324" s="22"/>
    </row>
    <row r="325" spans="1:12" ht="15.75" x14ac:dyDescent="0.25">
      <c r="A325" s="12"/>
      <c r="B325" s="12"/>
      <c r="C325" s="9"/>
      <c r="D325" s="9"/>
      <c r="E325" s="9"/>
      <c r="F325" s="10"/>
      <c r="G325" s="10"/>
      <c r="H325" s="10"/>
      <c r="I325" s="10"/>
      <c r="J325" s="22"/>
      <c r="K325" s="10"/>
      <c r="L325" s="22"/>
    </row>
    <row r="326" spans="1:12" ht="15.75" x14ac:dyDescent="0.25">
      <c r="A326" s="12"/>
      <c r="B326" s="12"/>
      <c r="C326" s="9"/>
      <c r="D326" s="9"/>
      <c r="E326" s="9"/>
      <c r="F326" s="10"/>
      <c r="G326" s="10"/>
      <c r="H326" s="10"/>
      <c r="I326" s="10"/>
      <c r="J326" s="22"/>
      <c r="K326" s="10"/>
      <c r="L326" s="22"/>
    </row>
    <row r="327" spans="1:12" ht="15.75" x14ac:dyDescent="0.25">
      <c r="A327" s="12"/>
      <c r="B327" s="12"/>
      <c r="C327" s="9"/>
      <c r="D327" s="9"/>
      <c r="E327" s="9"/>
      <c r="F327" s="10"/>
      <c r="G327" s="16"/>
      <c r="H327" s="16"/>
      <c r="I327" s="16"/>
      <c r="J327" s="16"/>
      <c r="K327" s="16"/>
      <c r="L327" s="16"/>
    </row>
    <row r="328" spans="1:12" ht="15.75" x14ac:dyDescent="0.25">
      <c r="A328" s="12"/>
      <c r="B328" s="12"/>
      <c r="C328" s="9"/>
      <c r="D328" s="9"/>
      <c r="E328" s="9"/>
      <c r="F328" s="10"/>
      <c r="G328" s="10"/>
      <c r="H328" s="10"/>
      <c r="I328" s="10"/>
      <c r="J328" s="10"/>
      <c r="K328" s="10"/>
      <c r="L328" s="10"/>
    </row>
    <row r="329" spans="1:12" ht="15.75" x14ac:dyDescent="0.25">
      <c r="A329" s="12"/>
      <c r="B329" s="12"/>
      <c r="C329" s="9"/>
      <c r="D329" s="9"/>
      <c r="E329" s="9"/>
      <c r="F329" s="10"/>
      <c r="G329" s="7"/>
      <c r="H329" s="7"/>
      <c r="I329" s="7"/>
      <c r="J329" s="7"/>
      <c r="K329" s="7"/>
      <c r="L329" s="7"/>
    </row>
    <row r="330" spans="1:12" ht="15.75" x14ac:dyDescent="0.25">
      <c r="A330" s="12"/>
      <c r="B330" s="12"/>
      <c r="C330" s="9"/>
      <c r="D330" s="9"/>
      <c r="E330" s="9"/>
      <c r="F330" s="10"/>
      <c r="G330" s="25"/>
      <c r="H330" s="25"/>
      <c r="I330" s="25"/>
      <c r="J330" s="16"/>
      <c r="K330" s="25"/>
      <c r="L330" s="23"/>
    </row>
    <row r="331" spans="1:12" ht="15.75" x14ac:dyDescent="0.25">
      <c r="A331" s="12"/>
      <c r="B331" s="12"/>
      <c r="C331" s="9"/>
      <c r="D331" s="9"/>
      <c r="E331" s="9"/>
      <c r="F331" s="10"/>
      <c r="G331" s="10"/>
      <c r="H331" s="10"/>
      <c r="I331" s="10"/>
      <c r="J331" s="11"/>
      <c r="K331" s="11"/>
      <c r="L331" s="11"/>
    </row>
    <row r="332" spans="1:12" x14ac:dyDescent="0.25">
      <c r="A332" s="14"/>
      <c r="B332" s="15"/>
      <c r="C332" s="11"/>
      <c r="D332" s="11"/>
      <c r="E332" s="11"/>
      <c r="F332" s="11"/>
      <c r="G332" s="11"/>
      <c r="H332" s="22"/>
      <c r="I332" s="22"/>
      <c r="J332" s="22"/>
      <c r="K332" s="22"/>
      <c r="L332" s="22"/>
    </row>
    <row r="333" spans="1:12" ht="15.75" x14ac:dyDescent="0.25">
      <c r="A333" s="12"/>
      <c r="B333" s="12"/>
      <c r="C333" s="9"/>
      <c r="D333" s="9"/>
      <c r="E333" s="74"/>
      <c r="F333" s="10"/>
      <c r="G333" s="10"/>
      <c r="H333" s="10"/>
      <c r="I333" s="10"/>
      <c r="J333" s="24"/>
      <c r="K333" s="10"/>
      <c r="L333" s="22"/>
    </row>
    <row r="334" spans="1:12" ht="15.75" x14ac:dyDescent="0.25">
      <c r="A334" s="12"/>
      <c r="B334" s="12"/>
      <c r="C334" s="9"/>
      <c r="D334" s="9"/>
      <c r="E334" s="9"/>
      <c r="F334" s="10"/>
      <c r="G334" s="10"/>
      <c r="H334" s="10"/>
      <c r="I334" s="10"/>
      <c r="J334" s="24"/>
      <c r="K334" s="10"/>
      <c r="L334" s="22"/>
    </row>
    <row r="335" spans="1:12" ht="15.75" x14ac:dyDescent="0.25">
      <c r="A335" s="12"/>
      <c r="B335" s="12"/>
      <c r="C335" s="9"/>
      <c r="D335" s="9"/>
      <c r="E335" s="9"/>
      <c r="F335" s="10"/>
      <c r="G335" s="10"/>
      <c r="H335" s="16"/>
      <c r="I335" s="16"/>
      <c r="J335" s="16"/>
      <c r="K335" s="16"/>
      <c r="L335" s="16"/>
    </row>
    <row r="336" spans="1:12" ht="15.75" x14ac:dyDescent="0.25">
      <c r="A336" s="12"/>
      <c r="B336" s="12"/>
      <c r="C336" s="9"/>
      <c r="D336" s="9"/>
      <c r="E336" s="9"/>
      <c r="F336" s="10"/>
      <c r="G336" s="10"/>
      <c r="H336" s="10"/>
      <c r="I336" s="10"/>
      <c r="J336" s="10"/>
      <c r="K336" s="10"/>
      <c r="L336" s="10"/>
    </row>
    <row r="337" spans="1:12" ht="15.75" x14ac:dyDescent="0.25">
      <c r="A337" s="12"/>
      <c r="B337" s="12"/>
      <c r="C337" s="9"/>
      <c r="D337" s="9"/>
      <c r="E337" s="9"/>
      <c r="F337" s="10"/>
      <c r="G337" s="33"/>
      <c r="H337" s="7"/>
      <c r="I337" s="7"/>
      <c r="J337" s="7"/>
      <c r="K337" s="7"/>
      <c r="L337" s="7"/>
    </row>
    <row r="338" spans="1:12" ht="15.75" x14ac:dyDescent="0.25">
      <c r="A338" s="12"/>
      <c r="B338" s="12"/>
      <c r="C338" s="9"/>
      <c r="D338" s="9"/>
      <c r="E338" s="9"/>
      <c r="F338" s="10"/>
      <c r="G338" s="25"/>
      <c r="H338" s="32"/>
      <c r="I338" s="25"/>
      <c r="J338" s="16"/>
      <c r="K338" s="23"/>
      <c r="L338" s="23"/>
    </row>
    <row r="339" spans="1:12" ht="15.75" x14ac:dyDescent="0.25">
      <c r="A339" s="12"/>
      <c r="B339" s="12"/>
      <c r="C339" s="9"/>
      <c r="D339" s="9"/>
      <c r="E339" s="9"/>
      <c r="F339" s="10"/>
      <c r="G339" s="10"/>
      <c r="H339" s="10"/>
      <c r="I339" s="10"/>
      <c r="J339" s="11"/>
      <c r="K339" s="10"/>
      <c r="L339" s="11"/>
    </row>
    <row r="340" spans="1:12" ht="15.75" x14ac:dyDescent="0.25">
      <c r="A340" s="26"/>
      <c r="B340" s="27"/>
      <c r="C340" s="28"/>
      <c r="D340" s="28"/>
      <c r="E340" s="28"/>
      <c r="F340" s="29"/>
      <c r="G340" s="29"/>
      <c r="H340" s="29"/>
      <c r="I340" s="29"/>
      <c r="J340" s="30"/>
      <c r="K340" s="29"/>
      <c r="L340" s="31"/>
    </row>
    <row r="341" spans="1:12" x14ac:dyDescent="0.25">
      <c r="A341" s="14">
        <v>1</v>
      </c>
      <c r="B341" s="15" t="s">
        <v>255</v>
      </c>
      <c r="C341" s="11"/>
      <c r="D341" s="11"/>
      <c r="E341" s="11"/>
      <c r="F341" s="11"/>
      <c r="G341" s="11"/>
      <c r="H341" s="22"/>
      <c r="I341" s="22"/>
      <c r="J341" s="22"/>
      <c r="K341" s="22"/>
      <c r="L341" s="22"/>
    </row>
    <row r="342" spans="1:12" ht="15.75" x14ac:dyDescent="0.25">
      <c r="A342" s="12"/>
      <c r="B342" s="12" t="s">
        <v>256</v>
      </c>
      <c r="C342" s="9">
        <v>1</v>
      </c>
      <c r="D342" s="9" t="s">
        <v>232</v>
      </c>
      <c r="E342" s="9">
        <v>7</v>
      </c>
      <c r="F342" s="10">
        <v>6</v>
      </c>
      <c r="G342" s="10"/>
      <c r="H342" s="10"/>
      <c r="I342" s="10">
        <f>C342*E342*F342</f>
        <v>42</v>
      </c>
      <c r="J342" s="24"/>
      <c r="K342" s="10"/>
      <c r="L342" s="22"/>
    </row>
    <row r="343" spans="1:12" ht="15.75" x14ac:dyDescent="0.25">
      <c r="A343" s="12"/>
      <c r="B343" s="12"/>
      <c r="C343" s="9">
        <v>2</v>
      </c>
      <c r="D343" s="9" t="s">
        <v>232</v>
      </c>
      <c r="E343" s="9">
        <f>F342/0.15</f>
        <v>40</v>
      </c>
      <c r="F343" s="10">
        <v>1</v>
      </c>
      <c r="G343" s="10">
        <f>C343*E343*F343</f>
        <v>80</v>
      </c>
      <c r="H343" s="10"/>
      <c r="I343" s="10"/>
      <c r="J343" s="24"/>
      <c r="K343" s="10"/>
      <c r="L343" s="22"/>
    </row>
    <row r="344" spans="1:12" ht="15.75" x14ac:dyDescent="0.25">
      <c r="A344" s="12"/>
      <c r="B344" s="12" t="s">
        <v>344</v>
      </c>
      <c r="C344" s="9">
        <v>1</v>
      </c>
      <c r="D344" s="9" t="s">
        <v>232</v>
      </c>
      <c r="E344" s="9">
        <v>5</v>
      </c>
      <c r="F344" s="10">
        <v>15</v>
      </c>
      <c r="G344" s="10"/>
      <c r="H344" s="10"/>
      <c r="I344" s="10"/>
      <c r="J344" s="24">
        <f>C344*E344*F344</f>
        <v>75</v>
      </c>
      <c r="K344" s="10"/>
      <c r="L344" s="22"/>
    </row>
    <row r="345" spans="1:12" ht="15.75" x14ac:dyDescent="0.25">
      <c r="A345" s="12"/>
      <c r="B345" s="12"/>
      <c r="C345" s="9">
        <v>2</v>
      </c>
      <c r="D345" s="9" t="s">
        <v>232</v>
      </c>
      <c r="E345" s="9">
        <f>F344/0.15</f>
        <v>100</v>
      </c>
      <c r="F345" s="10">
        <v>1.2</v>
      </c>
      <c r="G345" s="10">
        <f>C345*E345*F345</f>
        <v>240</v>
      </c>
      <c r="H345" s="10"/>
      <c r="I345" s="10"/>
      <c r="J345" s="24"/>
      <c r="K345" s="10"/>
      <c r="L345" s="22"/>
    </row>
    <row r="346" spans="1:12" ht="15.75" x14ac:dyDescent="0.25">
      <c r="A346" s="12"/>
      <c r="B346" s="12" t="s">
        <v>345</v>
      </c>
      <c r="C346" s="9">
        <v>1</v>
      </c>
      <c r="D346" s="9" t="s">
        <v>232</v>
      </c>
      <c r="E346" s="9">
        <v>5</v>
      </c>
      <c r="F346" s="10">
        <v>5</v>
      </c>
      <c r="G346" s="10"/>
      <c r="H346" s="10"/>
      <c r="I346" s="10"/>
      <c r="J346" s="24">
        <f>C346*E346*F346</f>
        <v>25</v>
      </c>
      <c r="K346" s="10"/>
      <c r="L346" s="22"/>
    </row>
    <row r="347" spans="1:12" ht="15.75" x14ac:dyDescent="0.25">
      <c r="A347" s="12"/>
      <c r="B347" s="12"/>
      <c r="C347" s="9">
        <v>2</v>
      </c>
      <c r="D347" s="9" t="s">
        <v>232</v>
      </c>
      <c r="E347" s="74">
        <f>F346/0.15</f>
        <v>33.333333333333336</v>
      </c>
      <c r="F347" s="10">
        <v>1.2</v>
      </c>
      <c r="G347" s="10">
        <f>C347*E347*F347</f>
        <v>80</v>
      </c>
      <c r="H347" s="10"/>
      <c r="I347" s="10"/>
      <c r="J347" s="24"/>
      <c r="K347" s="10"/>
      <c r="L347" s="22"/>
    </row>
    <row r="348" spans="1:12" ht="15.75" x14ac:dyDescent="0.25">
      <c r="A348" s="12"/>
      <c r="B348" s="12" t="s">
        <v>346</v>
      </c>
      <c r="C348" s="9">
        <v>1</v>
      </c>
      <c r="D348" s="9" t="s">
        <v>232</v>
      </c>
      <c r="E348" s="9">
        <v>6</v>
      </c>
      <c r="F348" s="10">
        <v>18</v>
      </c>
      <c r="G348" s="10"/>
      <c r="H348" s="10"/>
      <c r="I348" s="10"/>
      <c r="J348" s="24">
        <f>C348*E348*F348</f>
        <v>108</v>
      </c>
      <c r="K348" s="10"/>
      <c r="L348" s="22"/>
    </row>
    <row r="349" spans="1:12" ht="15.75" x14ac:dyDescent="0.25">
      <c r="A349" s="12"/>
      <c r="B349" s="12"/>
      <c r="C349" s="9">
        <v>2</v>
      </c>
      <c r="D349" s="9" t="s">
        <v>232</v>
      </c>
      <c r="E349" s="9">
        <f>F348/0.15</f>
        <v>120</v>
      </c>
      <c r="F349" s="10">
        <v>1.2</v>
      </c>
      <c r="G349" s="10">
        <f>C349*E349*F349</f>
        <v>288</v>
      </c>
      <c r="H349" s="10"/>
      <c r="I349" s="10"/>
      <c r="J349" s="24"/>
      <c r="K349" s="10"/>
      <c r="L349" s="22"/>
    </row>
    <row r="350" spans="1:12" ht="15.75" x14ac:dyDescent="0.25">
      <c r="A350" s="12"/>
      <c r="B350" s="12" t="s">
        <v>364</v>
      </c>
      <c r="C350" s="9">
        <v>1</v>
      </c>
      <c r="D350" s="9" t="s">
        <v>232</v>
      </c>
      <c r="E350" s="9">
        <v>6</v>
      </c>
      <c r="F350" s="10">
        <v>2.85</v>
      </c>
      <c r="G350" s="10"/>
      <c r="H350" s="10"/>
      <c r="I350" s="10"/>
      <c r="J350" s="24"/>
      <c r="K350" s="10">
        <f>C350*E350*F350</f>
        <v>17.100000000000001</v>
      </c>
      <c r="L350" s="22"/>
    </row>
    <row r="351" spans="1:12" ht="15.75" x14ac:dyDescent="0.25">
      <c r="A351" s="12"/>
      <c r="B351" s="12"/>
      <c r="C351" s="9">
        <v>1</v>
      </c>
      <c r="D351" s="9" t="s">
        <v>232</v>
      </c>
      <c r="E351" s="9">
        <v>3</v>
      </c>
      <c r="F351" s="10">
        <v>2.85</v>
      </c>
      <c r="G351" s="10"/>
      <c r="H351" s="10"/>
      <c r="I351" s="10"/>
      <c r="J351" s="24">
        <f>C351*E351*F351</f>
        <v>8.5500000000000007</v>
      </c>
      <c r="K351" s="10"/>
      <c r="L351" s="22"/>
    </row>
    <row r="352" spans="1:12" ht="15.75" x14ac:dyDescent="0.25">
      <c r="A352" s="12"/>
      <c r="B352" s="12"/>
      <c r="C352" s="9">
        <v>1</v>
      </c>
      <c r="D352" s="9" t="s">
        <v>232</v>
      </c>
      <c r="E352" s="9">
        <v>2</v>
      </c>
      <c r="F352" s="10">
        <v>2.85</v>
      </c>
      <c r="G352" s="10"/>
      <c r="H352" s="10"/>
      <c r="I352" s="10">
        <f>C352*E352*F352</f>
        <v>5.7</v>
      </c>
      <c r="J352" s="24"/>
      <c r="K352" s="10"/>
      <c r="L352" s="22"/>
    </row>
    <row r="353" spans="1:12" ht="15.75" x14ac:dyDescent="0.25">
      <c r="A353" s="12"/>
      <c r="B353" s="12"/>
      <c r="C353" s="9">
        <v>2</v>
      </c>
      <c r="D353" s="9" t="s">
        <v>232</v>
      </c>
      <c r="E353" s="9">
        <f>F352/0.12</f>
        <v>23.75</v>
      </c>
      <c r="F353" s="10">
        <v>1.4</v>
      </c>
      <c r="G353" s="10">
        <f>C353*E353*F353</f>
        <v>66.5</v>
      </c>
      <c r="H353" s="10"/>
      <c r="I353" s="10"/>
      <c r="J353" s="24"/>
      <c r="K353" s="10"/>
      <c r="L353" s="22"/>
    </row>
    <row r="354" spans="1:12" ht="15.75" x14ac:dyDescent="0.25">
      <c r="A354" s="12"/>
      <c r="B354" s="12"/>
      <c r="C354" s="9"/>
      <c r="D354" s="9"/>
      <c r="E354" s="9"/>
      <c r="F354" s="10"/>
      <c r="G354" s="10"/>
      <c r="H354" s="10"/>
      <c r="I354" s="10"/>
      <c r="J354" s="24"/>
      <c r="K354" s="10"/>
      <c r="L354" s="22"/>
    </row>
    <row r="355" spans="1:12" ht="15.75" x14ac:dyDescent="0.25">
      <c r="A355" s="12"/>
      <c r="B355" s="12" t="s">
        <v>366</v>
      </c>
      <c r="C355" s="9">
        <v>1</v>
      </c>
      <c r="D355" s="9" t="s">
        <v>232</v>
      </c>
      <c r="E355" s="9">
        <v>6</v>
      </c>
      <c r="F355" s="10">
        <v>1</v>
      </c>
      <c r="G355" s="10"/>
      <c r="H355" s="10"/>
      <c r="I355" s="10"/>
      <c r="J355" s="24"/>
      <c r="K355" s="10">
        <f>C355*E355*F355</f>
        <v>6</v>
      </c>
      <c r="L355" s="22"/>
    </row>
    <row r="356" spans="1:12" ht="15.75" x14ac:dyDescent="0.25">
      <c r="A356" s="12"/>
      <c r="B356" s="12"/>
      <c r="C356" s="9">
        <v>1</v>
      </c>
      <c r="D356" s="9" t="s">
        <v>232</v>
      </c>
      <c r="E356" s="9">
        <f>F355/0.3</f>
        <v>3.3333333333333335</v>
      </c>
      <c r="F356" s="10">
        <v>1.4</v>
      </c>
      <c r="G356" s="10">
        <f>C356*E356*F356</f>
        <v>4.666666666666667</v>
      </c>
      <c r="H356" s="10"/>
      <c r="I356" s="10"/>
      <c r="J356" s="24"/>
      <c r="K356" s="10"/>
      <c r="L356" s="22"/>
    </row>
    <row r="357" spans="1:12" ht="15.75" x14ac:dyDescent="0.25">
      <c r="A357" s="12"/>
      <c r="B357" s="12" t="s">
        <v>367</v>
      </c>
      <c r="C357" s="9">
        <v>1</v>
      </c>
      <c r="D357" s="9" t="s">
        <v>232</v>
      </c>
      <c r="E357" s="9">
        <v>5</v>
      </c>
      <c r="F357" s="10">
        <v>1</v>
      </c>
      <c r="G357" s="10"/>
      <c r="H357" s="10"/>
      <c r="I357" s="10"/>
      <c r="J357" s="24">
        <f>C357*E357*F357</f>
        <v>5</v>
      </c>
      <c r="K357" s="10"/>
      <c r="L357" s="22"/>
    </row>
    <row r="358" spans="1:12" ht="15.75" x14ac:dyDescent="0.25">
      <c r="A358" s="12"/>
      <c r="B358" s="12"/>
      <c r="C358" s="9">
        <v>1</v>
      </c>
      <c r="D358" s="9" t="s">
        <v>232</v>
      </c>
      <c r="E358" s="9">
        <f>F357/0.3</f>
        <v>3.3333333333333335</v>
      </c>
      <c r="F358" s="10">
        <v>1.2</v>
      </c>
      <c r="G358" s="10">
        <f>C358*E358*F358</f>
        <v>4</v>
      </c>
      <c r="H358" s="10"/>
      <c r="I358" s="10"/>
      <c r="J358" s="24"/>
      <c r="K358" s="10"/>
      <c r="L358" s="22"/>
    </row>
    <row r="359" spans="1:12" ht="15.75" x14ac:dyDescent="0.25">
      <c r="A359" s="12"/>
      <c r="B359" s="12" t="s">
        <v>368</v>
      </c>
      <c r="C359" s="9">
        <v>1</v>
      </c>
      <c r="D359" s="9" t="s">
        <v>232</v>
      </c>
      <c r="E359" s="9">
        <v>6</v>
      </c>
      <c r="F359" s="10">
        <v>1.36</v>
      </c>
      <c r="G359" s="10"/>
      <c r="H359" s="10"/>
      <c r="I359" s="10"/>
      <c r="J359" s="24"/>
      <c r="K359" s="10">
        <f>C359*E359*F359</f>
        <v>8.16</v>
      </c>
      <c r="L359" s="22"/>
    </row>
    <row r="360" spans="1:12" ht="15.75" x14ac:dyDescent="0.25">
      <c r="A360" s="12"/>
      <c r="B360" s="12"/>
      <c r="C360" s="9">
        <v>2</v>
      </c>
      <c r="D360" s="9" t="s">
        <v>232</v>
      </c>
      <c r="E360" s="9">
        <f>F359/0.15</f>
        <v>9.0666666666666682</v>
      </c>
      <c r="F360" s="10">
        <v>0.75</v>
      </c>
      <c r="G360" s="10">
        <f>C360*E360*F360</f>
        <v>13.600000000000001</v>
      </c>
      <c r="H360" s="10"/>
      <c r="I360" s="10"/>
      <c r="J360" s="24"/>
      <c r="K360" s="10"/>
      <c r="L360" s="22"/>
    </row>
    <row r="361" spans="1:12" ht="15.75" x14ac:dyDescent="0.25">
      <c r="A361" s="12"/>
      <c r="B361" s="12" t="s">
        <v>369</v>
      </c>
      <c r="C361" s="9">
        <v>1</v>
      </c>
      <c r="D361" s="9" t="s">
        <v>232</v>
      </c>
      <c r="E361" s="9">
        <v>6</v>
      </c>
      <c r="F361" s="10">
        <v>1.36</v>
      </c>
      <c r="G361" s="10"/>
      <c r="H361" s="10"/>
      <c r="I361" s="10"/>
      <c r="J361" s="24">
        <f>C361*E361*F361</f>
        <v>8.16</v>
      </c>
      <c r="K361" s="10"/>
      <c r="L361" s="22"/>
    </row>
    <row r="362" spans="1:12" ht="15.75" x14ac:dyDescent="0.25">
      <c r="A362" s="12"/>
      <c r="B362" s="12"/>
      <c r="C362" s="9">
        <v>2</v>
      </c>
      <c r="D362" s="9" t="s">
        <v>232</v>
      </c>
      <c r="E362" s="9">
        <f>F361/0.15</f>
        <v>9.0666666666666682</v>
      </c>
      <c r="F362" s="10">
        <v>0.75</v>
      </c>
      <c r="G362" s="10">
        <f>C362*E362*F362</f>
        <v>13.600000000000001</v>
      </c>
      <c r="H362" s="10"/>
      <c r="I362" s="10"/>
      <c r="J362" s="24"/>
      <c r="K362" s="10"/>
      <c r="L362" s="22"/>
    </row>
    <row r="363" spans="1:12" ht="15.75" x14ac:dyDescent="0.25">
      <c r="A363" s="12"/>
      <c r="B363" s="12"/>
      <c r="C363" s="9"/>
      <c r="D363" s="9"/>
      <c r="E363" s="9"/>
      <c r="F363" s="10"/>
      <c r="G363" s="16">
        <f>SUM(G342:G362)</f>
        <v>790.36666666666667</v>
      </c>
      <c r="H363" s="16">
        <f t="shared" ref="H363:L363" si="123">SUM(H342:H362)</f>
        <v>0</v>
      </c>
      <c r="I363" s="16">
        <f t="shared" si="123"/>
        <v>47.7</v>
      </c>
      <c r="J363" s="16">
        <f t="shared" si="123"/>
        <v>229.71</v>
      </c>
      <c r="K363" s="16">
        <f t="shared" si="123"/>
        <v>31.26</v>
      </c>
      <c r="L363" s="16">
        <f t="shared" si="123"/>
        <v>0</v>
      </c>
    </row>
    <row r="364" spans="1:12" ht="15.75" x14ac:dyDescent="0.25">
      <c r="A364" s="12"/>
      <c r="B364" s="12" t="s">
        <v>257</v>
      </c>
      <c r="C364" s="9"/>
      <c r="D364" s="9"/>
      <c r="E364" s="9"/>
      <c r="F364" s="10"/>
      <c r="G364" s="10">
        <f t="shared" ref="G364:L364" si="124">G363*0.1</f>
        <v>79.036666666666676</v>
      </c>
      <c r="H364" s="10">
        <f t="shared" si="124"/>
        <v>0</v>
      </c>
      <c r="I364" s="10">
        <f t="shared" si="124"/>
        <v>4.7700000000000005</v>
      </c>
      <c r="J364" s="10">
        <f t="shared" si="124"/>
        <v>22.971000000000004</v>
      </c>
      <c r="K364" s="10">
        <f t="shared" si="124"/>
        <v>3.1260000000000003</v>
      </c>
      <c r="L364" s="10">
        <f t="shared" si="124"/>
        <v>0</v>
      </c>
    </row>
    <row r="365" spans="1:12" ht="15.75" x14ac:dyDescent="0.25">
      <c r="A365" s="12"/>
      <c r="B365" s="12"/>
      <c r="C365" s="9"/>
      <c r="D365" s="9"/>
      <c r="E365" s="9"/>
      <c r="F365" s="10"/>
      <c r="G365" s="15">
        <f t="shared" ref="G365:L365" si="125">SUM(G363:G364)</f>
        <v>869.40333333333331</v>
      </c>
      <c r="H365" s="15">
        <f t="shared" si="125"/>
        <v>0</v>
      </c>
      <c r="I365" s="15">
        <f t="shared" si="125"/>
        <v>52.470000000000006</v>
      </c>
      <c r="J365" s="15">
        <f t="shared" si="125"/>
        <v>252.68100000000001</v>
      </c>
      <c r="K365" s="15">
        <f t="shared" si="125"/>
        <v>34.386000000000003</v>
      </c>
      <c r="L365" s="14">
        <f t="shared" si="125"/>
        <v>0</v>
      </c>
    </row>
    <row r="366" spans="1:12" ht="15.75" x14ac:dyDescent="0.25">
      <c r="A366" s="12"/>
      <c r="B366" s="12" t="s">
        <v>258</v>
      </c>
      <c r="C366" s="9"/>
      <c r="D366" s="9"/>
      <c r="E366" s="9"/>
      <c r="F366" s="10"/>
      <c r="G366" s="25">
        <v>0.222</v>
      </c>
      <c r="H366" s="25">
        <f t="shared" ref="H366" si="126">H365/6</f>
        <v>0</v>
      </c>
      <c r="I366" s="25">
        <v>0.88800000000000001</v>
      </c>
      <c r="J366" s="16">
        <v>1.58</v>
      </c>
      <c r="K366" s="16">
        <v>2.46</v>
      </c>
      <c r="L366" s="23">
        <f t="shared" ref="L366" si="127">L365/6</f>
        <v>0</v>
      </c>
    </row>
    <row r="367" spans="1:12" ht="15.75" x14ac:dyDescent="0.25">
      <c r="A367" s="12"/>
      <c r="B367" s="12" t="s">
        <v>233</v>
      </c>
      <c r="C367" s="9"/>
      <c r="D367" s="9"/>
      <c r="E367" s="9"/>
      <c r="F367" s="10"/>
      <c r="G367" s="10">
        <f>G365*G366</f>
        <v>193.00754000000001</v>
      </c>
      <c r="H367" s="10"/>
      <c r="I367" s="10">
        <f>I365*I366</f>
        <v>46.593360000000004</v>
      </c>
      <c r="J367" s="73">
        <f>J365*J366</f>
        <v>399.23598000000004</v>
      </c>
      <c r="K367" s="73">
        <f>K365*K366</f>
        <v>84.589560000000006</v>
      </c>
      <c r="L367" s="11"/>
    </row>
    <row r="368" spans="1:12" x14ac:dyDescent="0.25">
      <c r="A368" s="14">
        <v>4</v>
      </c>
      <c r="B368" s="15" t="s">
        <v>337</v>
      </c>
      <c r="C368" s="11"/>
      <c r="D368" s="11"/>
      <c r="E368" s="11"/>
      <c r="F368" s="11"/>
      <c r="G368" s="11"/>
      <c r="H368" s="22"/>
      <c r="I368" s="22"/>
      <c r="J368" s="22"/>
      <c r="K368" s="22"/>
      <c r="L368" s="22"/>
    </row>
    <row r="369" spans="1:17" ht="15.75" x14ac:dyDescent="0.25">
      <c r="A369" s="12"/>
      <c r="B369" s="12"/>
      <c r="C369" s="9">
        <v>1</v>
      </c>
      <c r="D369" s="9" t="s">
        <v>232</v>
      </c>
      <c r="E369" s="72">
        <f>F370/0.15</f>
        <v>34</v>
      </c>
      <c r="F369" s="10">
        <v>13</v>
      </c>
      <c r="G369" s="10"/>
      <c r="H369" s="10">
        <f t="shared" ref="H369:H370" si="128">C369*E369*F369</f>
        <v>442</v>
      </c>
      <c r="I369" s="10"/>
      <c r="J369" s="24"/>
      <c r="K369" s="10"/>
      <c r="L369" s="22"/>
    </row>
    <row r="370" spans="1:17" ht="15.75" x14ac:dyDescent="0.25">
      <c r="A370" s="12"/>
      <c r="B370" s="12"/>
      <c r="C370" s="9">
        <v>1</v>
      </c>
      <c r="D370" s="9" t="s">
        <v>232</v>
      </c>
      <c r="E370" s="72">
        <f>F369/0.15</f>
        <v>86.666666666666671</v>
      </c>
      <c r="F370" s="10">
        <v>5.0999999999999996</v>
      </c>
      <c r="G370" s="10"/>
      <c r="H370" s="10">
        <f t="shared" si="128"/>
        <v>442</v>
      </c>
      <c r="I370" s="10"/>
      <c r="J370" s="24"/>
      <c r="K370" s="10"/>
      <c r="L370" s="22"/>
    </row>
    <row r="371" spans="1:17" ht="15.75" x14ac:dyDescent="0.25">
      <c r="A371" s="12"/>
      <c r="B371" s="12"/>
      <c r="C371" s="9"/>
      <c r="D371" s="9"/>
      <c r="E371" s="9"/>
      <c r="F371" s="10"/>
      <c r="G371" s="10">
        <f>G369+G370</f>
        <v>0</v>
      </c>
      <c r="H371" s="16">
        <f>SUM(H369:H370)</f>
        <v>884</v>
      </c>
      <c r="I371" s="16">
        <f>SUM(I368:I369)</f>
        <v>0</v>
      </c>
      <c r="J371" s="16">
        <f>SUM(J368:J369)</f>
        <v>0</v>
      </c>
      <c r="K371" s="16">
        <f>SUM(K368:K369)</f>
        <v>0</v>
      </c>
      <c r="L371" s="16">
        <f>SUM(L368:L369)</f>
        <v>0</v>
      </c>
    </row>
    <row r="372" spans="1:17" ht="15.75" x14ac:dyDescent="0.25">
      <c r="A372" s="12"/>
      <c r="B372" s="12" t="s">
        <v>257</v>
      </c>
      <c r="C372" s="9"/>
      <c r="D372" s="9"/>
      <c r="E372" s="9"/>
      <c r="F372" s="10"/>
      <c r="G372" s="10">
        <f t="shared" ref="G372" si="129">G371*0.1</f>
        <v>0</v>
      </c>
      <c r="H372" s="10">
        <f>H371*0.1</f>
        <v>88.4</v>
      </c>
      <c r="I372" s="10">
        <f t="shared" ref="I372:L372" si="130">I371*0.1</f>
        <v>0</v>
      </c>
      <c r="J372" s="10">
        <f t="shared" si="130"/>
        <v>0</v>
      </c>
      <c r="K372" s="10">
        <f t="shared" si="130"/>
        <v>0</v>
      </c>
      <c r="L372" s="10">
        <f t="shared" si="130"/>
        <v>0</v>
      </c>
    </row>
    <row r="373" spans="1:17" ht="15.75" x14ac:dyDescent="0.25">
      <c r="A373" s="12"/>
      <c r="B373" s="12"/>
      <c r="C373" s="9"/>
      <c r="D373" s="9"/>
      <c r="E373" s="9"/>
      <c r="F373" s="10"/>
      <c r="G373" s="33">
        <f>SUM(G369:G370)</f>
        <v>0</v>
      </c>
      <c r="H373" s="33">
        <f>SUM(H371:H372)</f>
        <v>972.4</v>
      </c>
      <c r="I373" s="7">
        <f>SUM(I371:I372)</f>
        <v>0</v>
      </c>
      <c r="J373" s="7">
        <f>SUM(J371:J372)</f>
        <v>0</v>
      </c>
      <c r="K373" s="7">
        <f>SUM(K371:K372)</f>
        <v>0</v>
      </c>
      <c r="L373" s="7">
        <f>SUM(L371:L372)</f>
        <v>0</v>
      </c>
    </row>
    <row r="374" spans="1:17" ht="15.75" x14ac:dyDescent="0.25">
      <c r="A374" s="12"/>
      <c r="B374" s="12" t="s">
        <v>258</v>
      </c>
      <c r="C374" s="9"/>
      <c r="D374" s="9"/>
      <c r="E374" s="9"/>
      <c r="F374" s="10"/>
      <c r="G374" s="25">
        <v>0.222</v>
      </c>
      <c r="H374" s="32">
        <v>0.61699999999999999</v>
      </c>
      <c r="I374" s="25">
        <v>0.88800000000000001</v>
      </c>
      <c r="J374" s="16">
        <v>1.58</v>
      </c>
      <c r="K374" s="23">
        <f t="shared" ref="K374:L374" si="131">K373/6</f>
        <v>0</v>
      </c>
      <c r="L374" s="23">
        <f t="shared" si="131"/>
        <v>0</v>
      </c>
    </row>
    <row r="375" spans="1:17" ht="15.75" x14ac:dyDescent="0.25">
      <c r="A375" s="12"/>
      <c r="B375" s="12" t="s">
        <v>233</v>
      </c>
      <c r="C375" s="9"/>
      <c r="D375" s="9"/>
      <c r="E375" s="9"/>
      <c r="F375" s="10"/>
      <c r="G375" s="10">
        <f>G373*G374</f>
        <v>0</v>
      </c>
      <c r="H375" s="10">
        <f>H373*H374</f>
        <v>599.97079999999994</v>
      </c>
      <c r="I375" s="10">
        <f>I373*I374</f>
        <v>0</v>
      </c>
      <c r="J375" s="11">
        <f>J373*J374</f>
        <v>0</v>
      </c>
      <c r="K375" s="10"/>
      <c r="L375" s="11"/>
    </row>
    <row r="376" spans="1:17" ht="15.75" x14ac:dyDescent="0.25">
      <c r="A376" s="26"/>
      <c r="B376" s="27"/>
      <c r="C376" s="28"/>
      <c r="D376" s="28"/>
      <c r="E376" s="28"/>
      <c r="F376" s="29"/>
      <c r="G376" s="29"/>
      <c r="H376" s="29"/>
      <c r="I376" s="29"/>
      <c r="J376" s="30"/>
      <c r="K376" s="29"/>
      <c r="L376" s="31"/>
    </row>
    <row r="377" spans="1:17" s="136" customFormat="1" ht="15.75" x14ac:dyDescent="0.25">
      <c r="B377" s="137" t="s">
        <v>375</v>
      </c>
    </row>
    <row r="378" spans="1:17" x14ac:dyDescent="0.25">
      <c r="A378" s="14">
        <v>3</v>
      </c>
      <c r="B378" s="15" t="s">
        <v>260</v>
      </c>
      <c r="C378" s="11"/>
      <c r="D378" s="11"/>
      <c r="E378" s="11"/>
      <c r="F378" s="11"/>
      <c r="G378" s="11"/>
      <c r="H378" s="22"/>
      <c r="I378" s="22"/>
      <c r="J378" s="22"/>
      <c r="K378" s="22"/>
      <c r="L378" s="22"/>
      <c r="Q378" t="s">
        <v>308</v>
      </c>
    </row>
    <row r="379" spans="1:17" ht="15.75" x14ac:dyDescent="0.25">
      <c r="A379" s="12"/>
      <c r="B379" s="12" t="s">
        <v>237</v>
      </c>
      <c r="C379" s="9">
        <v>1</v>
      </c>
      <c r="D379" s="9" t="s">
        <v>232</v>
      </c>
      <c r="E379" s="9">
        <v>6</v>
      </c>
      <c r="F379" s="10">
        <v>3</v>
      </c>
      <c r="G379" s="10"/>
      <c r="H379" s="10"/>
      <c r="I379" s="10"/>
      <c r="J379" s="22">
        <f>C379*E379*F379</f>
        <v>18</v>
      </c>
      <c r="K379" s="10"/>
      <c r="L379" s="22"/>
    </row>
    <row r="380" spans="1:17" ht="15.75" x14ac:dyDescent="0.25">
      <c r="A380" s="12"/>
      <c r="B380" s="12"/>
      <c r="C380" s="9">
        <v>1</v>
      </c>
      <c r="D380" s="9" t="s">
        <v>232</v>
      </c>
      <c r="E380" s="9">
        <v>20</v>
      </c>
      <c r="F380" s="10">
        <v>1</v>
      </c>
      <c r="G380" s="10">
        <f>C380*E380*F380</f>
        <v>20</v>
      </c>
      <c r="H380" s="10"/>
      <c r="I380" s="10"/>
      <c r="J380" s="22"/>
      <c r="K380" s="10"/>
      <c r="L380" s="22"/>
    </row>
    <row r="381" spans="1:17" ht="15.75" x14ac:dyDescent="0.25">
      <c r="A381" s="12"/>
      <c r="B381" s="12" t="s">
        <v>342</v>
      </c>
      <c r="C381" s="9">
        <v>3</v>
      </c>
      <c r="D381" s="9" t="s">
        <v>232</v>
      </c>
      <c r="E381" s="9">
        <v>8</v>
      </c>
      <c r="F381" s="10">
        <v>3</v>
      </c>
      <c r="G381" s="10"/>
      <c r="H381" s="10"/>
      <c r="I381" s="10"/>
      <c r="J381" s="22">
        <f t="shared" ref="J381" si="132">C381*E381*F381</f>
        <v>72</v>
      </c>
      <c r="K381" s="10"/>
      <c r="L381" s="22"/>
    </row>
    <row r="382" spans="1:17" ht="15.75" x14ac:dyDescent="0.25">
      <c r="A382" s="12"/>
      <c r="B382" s="12"/>
      <c r="C382" s="9">
        <v>3</v>
      </c>
      <c r="D382" s="9" t="s">
        <v>232</v>
      </c>
      <c r="E382" s="9">
        <v>20</v>
      </c>
      <c r="F382" s="10">
        <v>1.1000000000000001</v>
      </c>
      <c r="G382" s="10">
        <f>C382*E382*F382</f>
        <v>66</v>
      </c>
      <c r="H382" s="10"/>
      <c r="I382" s="10"/>
      <c r="J382" s="22"/>
      <c r="K382" s="10"/>
      <c r="L382" s="22"/>
    </row>
    <row r="383" spans="1:17" ht="15.75" x14ac:dyDescent="0.25">
      <c r="A383" s="12"/>
      <c r="B383" s="12" t="s">
        <v>358</v>
      </c>
      <c r="C383" s="9">
        <v>1</v>
      </c>
      <c r="D383" s="9" t="s">
        <v>232</v>
      </c>
      <c r="E383" s="9">
        <v>8</v>
      </c>
      <c r="F383" s="10">
        <v>3</v>
      </c>
      <c r="G383" s="10"/>
      <c r="H383" s="10"/>
      <c r="I383" s="10"/>
      <c r="J383" s="22">
        <f t="shared" ref="J383" si="133">C383*E383*F383</f>
        <v>24</v>
      </c>
      <c r="K383" s="10"/>
      <c r="L383" s="22"/>
    </row>
    <row r="384" spans="1:17" ht="15.75" x14ac:dyDescent="0.25">
      <c r="A384" s="12"/>
      <c r="B384" s="12"/>
      <c r="C384" s="9">
        <v>1</v>
      </c>
      <c r="D384" s="9" t="s">
        <v>232</v>
      </c>
      <c r="E384" s="9">
        <v>20</v>
      </c>
      <c r="F384" s="10">
        <v>1.2</v>
      </c>
      <c r="G384" s="10">
        <f>C384*E384*F384</f>
        <v>24</v>
      </c>
      <c r="H384" s="10"/>
      <c r="I384" s="10"/>
      <c r="J384" s="22"/>
      <c r="K384" s="10"/>
      <c r="L384" s="22"/>
    </row>
    <row r="385" spans="1:12" ht="15.75" x14ac:dyDescent="0.25">
      <c r="A385" s="12"/>
      <c r="B385" s="12" t="s">
        <v>359</v>
      </c>
      <c r="C385" s="9">
        <v>1</v>
      </c>
      <c r="D385" s="9" t="s">
        <v>232</v>
      </c>
      <c r="E385" s="9">
        <v>10</v>
      </c>
      <c r="F385" s="10">
        <v>3</v>
      </c>
      <c r="G385" s="10"/>
      <c r="H385" s="10"/>
      <c r="I385" s="10"/>
      <c r="J385" s="22">
        <f t="shared" ref="J385" si="134">C385*E385*F385</f>
        <v>30</v>
      </c>
      <c r="K385" s="10"/>
      <c r="L385" s="22"/>
    </row>
    <row r="386" spans="1:12" ht="15.75" x14ac:dyDescent="0.25">
      <c r="A386" s="12"/>
      <c r="B386" s="12"/>
      <c r="C386" s="9">
        <v>1</v>
      </c>
      <c r="D386" s="9" t="s">
        <v>232</v>
      </c>
      <c r="E386" s="9">
        <v>20</v>
      </c>
      <c r="F386" s="10">
        <v>1.3</v>
      </c>
      <c r="G386" s="10">
        <f>C386*E386*F386</f>
        <v>26</v>
      </c>
      <c r="H386" s="10"/>
      <c r="I386" s="10"/>
      <c r="J386" s="22"/>
      <c r="K386" s="10"/>
      <c r="L386" s="22"/>
    </row>
    <row r="387" spans="1:12" ht="15.75" x14ac:dyDescent="0.25">
      <c r="A387" s="12"/>
      <c r="B387" s="12" t="s">
        <v>360</v>
      </c>
      <c r="C387" s="9">
        <v>1</v>
      </c>
      <c r="D387" s="9" t="s">
        <v>232</v>
      </c>
      <c r="E387" s="9">
        <v>8</v>
      </c>
      <c r="F387" s="10">
        <v>3</v>
      </c>
      <c r="G387" s="10"/>
      <c r="H387" s="10"/>
      <c r="I387" s="10"/>
      <c r="J387" s="22">
        <f t="shared" ref="J387" si="135">C387*E387*F387</f>
        <v>24</v>
      </c>
      <c r="K387" s="10"/>
      <c r="L387" s="22"/>
    </row>
    <row r="388" spans="1:12" ht="15.75" x14ac:dyDescent="0.25">
      <c r="A388" s="12"/>
      <c r="B388" s="12"/>
      <c r="C388" s="9">
        <v>1</v>
      </c>
      <c r="D388" s="9" t="s">
        <v>232</v>
      </c>
      <c r="E388" s="9">
        <v>20</v>
      </c>
      <c r="F388" s="10">
        <v>1.2</v>
      </c>
      <c r="G388" s="10">
        <f>C388*E388*F388</f>
        <v>24</v>
      </c>
      <c r="H388" s="10"/>
      <c r="I388" s="10"/>
      <c r="J388" s="22"/>
      <c r="K388" s="10"/>
      <c r="L388" s="22"/>
    </row>
    <row r="389" spans="1:12" ht="15.75" x14ac:dyDescent="0.25">
      <c r="A389" s="12"/>
      <c r="B389" s="12" t="s">
        <v>361</v>
      </c>
      <c r="C389" s="9">
        <v>1</v>
      </c>
      <c r="D389" s="9" t="s">
        <v>232</v>
      </c>
      <c r="E389" s="9">
        <v>10</v>
      </c>
      <c r="F389" s="10">
        <v>3</v>
      </c>
      <c r="G389" s="10"/>
      <c r="H389" s="10"/>
      <c r="I389" s="10"/>
      <c r="J389" s="22"/>
      <c r="K389" s="10">
        <f>C389*E389*F389</f>
        <v>30</v>
      </c>
      <c r="L389" s="22"/>
    </row>
    <row r="390" spans="1:12" ht="15.75" x14ac:dyDescent="0.25">
      <c r="A390" s="12"/>
      <c r="B390" s="12"/>
      <c r="C390" s="9">
        <v>1</v>
      </c>
      <c r="D390" s="9" t="s">
        <v>232</v>
      </c>
      <c r="E390" s="9">
        <v>20</v>
      </c>
      <c r="F390" s="10">
        <v>1.2</v>
      </c>
      <c r="G390" s="10">
        <f>C390*E390*F390</f>
        <v>24</v>
      </c>
      <c r="H390" s="10"/>
      <c r="I390" s="10"/>
      <c r="J390" s="22"/>
      <c r="K390" s="10"/>
      <c r="L390" s="22"/>
    </row>
    <row r="391" spans="1:12" ht="15.75" x14ac:dyDescent="0.25">
      <c r="A391" s="12"/>
      <c r="B391" s="12"/>
      <c r="C391" s="9"/>
      <c r="D391" s="9"/>
      <c r="E391" s="9"/>
      <c r="F391" s="10"/>
      <c r="G391" s="16">
        <f>SUM(G379:G390)</f>
        <v>184</v>
      </c>
      <c r="H391" s="16">
        <f t="shared" ref="H391" si="136">SUM(H379:H390)</f>
        <v>0</v>
      </c>
      <c r="I391" s="16">
        <f t="shared" ref="I391" si="137">SUM(I379:I390)</f>
        <v>0</v>
      </c>
      <c r="J391" s="16">
        <f t="shared" ref="J391" si="138">SUM(J379:J390)</f>
        <v>168</v>
      </c>
      <c r="K391" s="16">
        <f t="shared" ref="K391" si="139">SUM(K379:K390)</f>
        <v>30</v>
      </c>
      <c r="L391" s="16">
        <f t="shared" ref="L391" si="140">SUM(L379:L390)</f>
        <v>0</v>
      </c>
    </row>
    <row r="392" spans="1:12" ht="15.75" x14ac:dyDescent="0.25">
      <c r="A392" s="12"/>
      <c r="B392" s="12" t="s">
        <v>257</v>
      </c>
      <c r="C392" s="9"/>
      <c r="D392" s="9"/>
      <c r="E392" s="9"/>
      <c r="F392" s="10"/>
      <c r="G392" s="10">
        <f t="shared" ref="G392:L392" si="141">G391*0.1</f>
        <v>18.400000000000002</v>
      </c>
      <c r="H392" s="10">
        <f t="shared" si="141"/>
        <v>0</v>
      </c>
      <c r="I392" s="10">
        <f t="shared" si="141"/>
        <v>0</v>
      </c>
      <c r="J392" s="10">
        <f t="shared" si="141"/>
        <v>16.8</v>
      </c>
      <c r="K392" s="10">
        <f t="shared" si="141"/>
        <v>3</v>
      </c>
      <c r="L392" s="10">
        <f t="shared" si="141"/>
        <v>0</v>
      </c>
    </row>
    <row r="393" spans="1:12" ht="15.75" x14ac:dyDescent="0.25">
      <c r="A393" s="12"/>
      <c r="B393" s="12"/>
      <c r="C393" s="9"/>
      <c r="D393" s="9"/>
      <c r="E393" s="9"/>
      <c r="F393" s="10"/>
      <c r="G393" s="7">
        <f t="shared" ref="G393:L393" si="142">SUM(G391:G392)</f>
        <v>202.4</v>
      </c>
      <c r="H393" s="7">
        <f t="shared" si="142"/>
        <v>0</v>
      </c>
      <c r="I393" s="7">
        <f t="shared" si="142"/>
        <v>0</v>
      </c>
      <c r="J393" s="7">
        <f t="shared" si="142"/>
        <v>184.8</v>
      </c>
      <c r="K393" s="7">
        <f t="shared" si="142"/>
        <v>33</v>
      </c>
      <c r="L393" s="7">
        <f t="shared" si="142"/>
        <v>0</v>
      </c>
    </row>
    <row r="394" spans="1:12" ht="15.75" x14ac:dyDescent="0.25">
      <c r="A394" s="12"/>
      <c r="B394" s="12" t="s">
        <v>258</v>
      </c>
      <c r="C394" s="9"/>
      <c r="D394" s="9"/>
      <c r="E394" s="9"/>
      <c r="F394" s="10"/>
      <c r="G394" s="25">
        <v>0.222</v>
      </c>
      <c r="H394" s="25">
        <f t="shared" ref="H394" si="143">H393/6</f>
        <v>0</v>
      </c>
      <c r="I394" s="25">
        <v>0.88800000000000001</v>
      </c>
      <c r="J394" s="16">
        <v>1.58</v>
      </c>
      <c r="K394" s="25">
        <v>2.46</v>
      </c>
      <c r="L394" s="23">
        <f t="shared" ref="L394" si="144">L393/6</f>
        <v>0</v>
      </c>
    </row>
    <row r="395" spans="1:12" ht="15.75" x14ac:dyDescent="0.25">
      <c r="A395" s="12"/>
      <c r="B395" s="12" t="s">
        <v>233</v>
      </c>
      <c r="C395" s="9"/>
      <c r="D395" s="9"/>
      <c r="E395" s="9"/>
      <c r="F395" s="10"/>
      <c r="G395" s="10">
        <f>G393*G394</f>
        <v>44.9328</v>
      </c>
      <c r="H395" s="10"/>
      <c r="I395" s="10">
        <f>I393*I394</f>
        <v>0</v>
      </c>
      <c r="J395" s="11">
        <f>J393*J394</f>
        <v>291.98400000000004</v>
      </c>
      <c r="K395" s="11">
        <f>K393*K394</f>
        <v>81.179999999999993</v>
      </c>
      <c r="L395" s="11"/>
    </row>
    <row r="396" spans="1:12" x14ac:dyDescent="0.25">
      <c r="A396" s="14">
        <v>4</v>
      </c>
      <c r="B396" s="15" t="s">
        <v>362</v>
      </c>
      <c r="C396" s="11"/>
      <c r="D396" s="11"/>
      <c r="E396" s="11"/>
      <c r="F396" s="11"/>
      <c r="G396" s="11"/>
      <c r="H396" s="22"/>
      <c r="I396" s="22"/>
      <c r="J396" s="22"/>
      <c r="K396" s="22"/>
      <c r="L396" s="22"/>
    </row>
    <row r="397" spans="1:12" ht="15.75" x14ac:dyDescent="0.25">
      <c r="A397" s="12"/>
      <c r="B397" s="12" t="s">
        <v>259</v>
      </c>
      <c r="C397" s="9">
        <v>2</v>
      </c>
      <c r="D397" s="9" t="s">
        <v>232</v>
      </c>
      <c r="E397" s="74">
        <f>F398/0.15</f>
        <v>20</v>
      </c>
      <c r="F397" s="10">
        <v>12</v>
      </c>
      <c r="G397" s="10"/>
      <c r="H397" s="10">
        <f>C397*E397*F397</f>
        <v>480</v>
      </c>
      <c r="I397" s="10"/>
      <c r="J397" s="24"/>
      <c r="K397" s="10"/>
      <c r="L397" s="22"/>
    </row>
    <row r="398" spans="1:12" ht="15.75" x14ac:dyDescent="0.25">
      <c r="A398" s="12"/>
      <c r="B398" s="12" t="s">
        <v>259</v>
      </c>
      <c r="C398" s="9">
        <v>2</v>
      </c>
      <c r="D398" s="9" t="s">
        <v>232</v>
      </c>
      <c r="E398" s="9">
        <f>F397/0.15</f>
        <v>80</v>
      </c>
      <c r="F398" s="10">
        <v>3</v>
      </c>
      <c r="G398" s="10"/>
      <c r="H398" s="10"/>
      <c r="I398" s="10">
        <f>C398*E398*F398</f>
        <v>480</v>
      </c>
      <c r="J398" s="24"/>
      <c r="K398" s="10"/>
      <c r="L398" s="22"/>
    </row>
    <row r="399" spans="1:12" ht="15.75" x14ac:dyDescent="0.25">
      <c r="A399" s="12"/>
      <c r="B399" s="12"/>
      <c r="C399" s="9"/>
      <c r="D399" s="9"/>
      <c r="E399" s="9"/>
      <c r="F399" s="10"/>
      <c r="G399" s="10">
        <f>G397+G398</f>
        <v>0</v>
      </c>
      <c r="H399" s="16">
        <f>SUM(H397:H398)</f>
        <v>480</v>
      </c>
      <c r="I399" s="16">
        <f>SUM(I397:I398)</f>
        <v>480</v>
      </c>
      <c r="J399" s="16">
        <f>SUM(J396:J397)</f>
        <v>0</v>
      </c>
      <c r="K399" s="16">
        <f>SUM(K396:K397)</f>
        <v>0</v>
      </c>
      <c r="L399" s="16">
        <f>SUM(L396:L397)</f>
        <v>0</v>
      </c>
    </row>
    <row r="400" spans="1:12" ht="15.75" x14ac:dyDescent="0.25">
      <c r="A400" s="12"/>
      <c r="B400" s="12" t="s">
        <v>257</v>
      </c>
      <c r="C400" s="9"/>
      <c r="D400" s="9"/>
      <c r="E400" s="9"/>
      <c r="F400" s="10"/>
      <c r="G400" s="10">
        <f t="shared" ref="G400:L400" si="145">G399*0.1</f>
        <v>0</v>
      </c>
      <c r="H400" s="10">
        <f t="shared" si="145"/>
        <v>48</v>
      </c>
      <c r="I400" s="10">
        <f t="shared" si="145"/>
        <v>48</v>
      </c>
      <c r="J400" s="10">
        <f t="shared" si="145"/>
        <v>0</v>
      </c>
      <c r="K400" s="10">
        <f t="shared" si="145"/>
        <v>0</v>
      </c>
      <c r="L400" s="10">
        <f t="shared" si="145"/>
        <v>0</v>
      </c>
    </row>
    <row r="401" spans="1:12" ht="15.75" x14ac:dyDescent="0.25">
      <c r="A401" s="12"/>
      <c r="B401" s="12"/>
      <c r="C401" s="9"/>
      <c r="D401" s="9"/>
      <c r="E401" s="9"/>
      <c r="F401" s="10"/>
      <c r="G401" s="33">
        <f>SUM(G397:G398)</f>
        <v>0</v>
      </c>
      <c r="H401" s="7">
        <f>SUM(H399:H400)</f>
        <v>528</v>
      </c>
      <c r="I401" s="7">
        <f>SUM(I399:I400)</f>
        <v>528</v>
      </c>
      <c r="J401" s="7">
        <f>SUM(J399:J400)</f>
        <v>0</v>
      </c>
      <c r="K401" s="7">
        <f>SUM(K399:K400)</f>
        <v>0</v>
      </c>
      <c r="L401" s="7">
        <f>SUM(L399:L400)</f>
        <v>0</v>
      </c>
    </row>
    <row r="402" spans="1:12" ht="15.75" x14ac:dyDescent="0.25">
      <c r="A402" s="12"/>
      <c r="B402" s="12" t="s">
        <v>258</v>
      </c>
      <c r="C402" s="9"/>
      <c r="D402" s="9"/>
      <c r="E402" s="9"/>
      <c r="F402" s="10"/>
      <c r="G402" s="25">
        <v>0.222</v>
      </c>
      <c r="H402" s="32">
        <v>0.61699999999999999</v>
      </c>
      <c r="I402" s="25">
        <v>0.88800000000000001</v>
      </c>
      <c r="J402" s="16">
        <v>1.58</v>
      </c>
      <c r="K402" s="23">
        <f t="shared" ref="K402:L402" si="146">K401/6</f>
        <v>0</v>
      </c>
      <c r="L402" s="23">
        <f t="shared" si="146"/>
        <v>0</v>
      </c>
    </row>
    <row r="403" spans="1:12" ht="15.75" x14ac:dyDescent="0.25">
      <c r="A403" s="12"/>
      <c r="B403" s="12" t="s">
        <v>233</v>
      </c>
      <c r="C403" s="9"/>
      <c r="D403" s="9"/>
      <c r="E403" s="9"/>
      <c r="F403" s="10"/>
      <c r="G403" s="10">
        <f>G401*G402</f>
        <v>0</v>
      </c>
      <c r="H403" s="10">
        <f>H401*H402</f>
        <v>325.77600000000001</v>
      </c>
      <c r="I403" s="10">
        <f>I401*I402</f>
        <v>468.86400000000003</v>
      </c>
      <c r="J403" s="11">
        <f>J401*J402</f>
        <v>0</v>
      </c>
      <c r="K403" s="10"/>
      <c r="L403" s="11"/>
    </row>
    <row r="404" spans="1:12" ht="15.75" x14ac:dyDescent="0.25">
      <c r="A404" s="26"/>
      <c r="B404" s="27"/>
      <c r="C404" s="28"/>
      <c r="D404" s="28"/>
      <c r="E404" s="28"/>
      <c r="F404" s="29"/>
      <c r="G404" s="29"/>
      <c r="H404" s="29"/>
      <c r="I404" s="29"/>
      <c r="J404" s="30"/>
      <c r="K404" s="29"/>
      <c r="L404" s="31"/>
    </row>
    <row r="405" spans="1:12" x14ac:dyDescent="0.25">
      <c r="A405" s="14">
        <v>1</v>
      </c>
      <c r="B405" s="15" t="s">
        <v>255</v>
      </c>
      <c r="C405" s="11"/>
      <c r="D405" s="11"/>
      <c r="E405" s="11"/>
      <c r="F405" s="11"/>
      <c r="G405" s="11"/>
      <c r="H405" s="22"/>
      <c r="I405" s="22"/>
      <c r="J405" s="22"/>
      <c r="K405" s="22"/>
      <c r="L405" s="22"/>
    </row>
    <row r="406" spans="1:12" ht="15.75" x14ac:dyDescent="0.25">
      <c r="A406" s="12"/>
      <c r="B406" s="12" t="s">
        <v>256</v>
      </c>
      <c r="C406" s="9">
        <v>1</v>
      </c>
      <c r="D406" s="9" t="s">
        <v>232</v>
      </c>
      <c r="E406" s="9">
        <v>7</v>
      </c>
      <c r="F406" s="10">
        <v>6</v>
      </c>
      <c r="G406" s="10"/>
      <c r="H406" s="10"/>
      <c r="I406" s="10">
        <f>C406*E406*F406</f>
        <v>42</v>
      </c>
      <c r="J406" s="24"/>
      <c r="K406" s="10"/>
      <c r="L406" s="22"/>
    </row>
    <row r="407" spans="1:12" ht="15.75" x14ac:dyDescent="0.25">
      <c r="A407" s="12"/>
      <c r="B407" s="12"/>
      <c r="C407" s="9">
        <v>2</v>
      </c>
      <c r="D407" s="9" t="s">
        <v>232</v>
      </c>
      <c r="E407" s="9">
        <f>F406/0.15</f>
        <v>40</v>
      </c>
      <c r="F407" s="10">
        <v>1</v>
      </c>
      <c r="G407" s="10">
        <f>C407*E407*F407</f>
        <v>80</v>
      </c>
      <c r="H407" s="10"/>
      <c r="I407" s="10"/>
      <c r="J407" s="24"/>
      <c r="K407" s="10"/>
      <c r="L407" s="22"/>
    </row>
    <row r="408" spans="1:12" ht="15.75" x14ac:dyDescent="0.25">
      <c r="A408" s="12"/>
      <c r="B408" s="12" t="s">
        <v>344</v>
      </c>
      <c r="C408" s="9">
        <v>1</v>
      </c>
      <c r="D408" s="9" t="s">
        <v>232</v>
      </c>
      <c r="E408" s="9">
        <v>5</v>
      </c>
      <c r="F408" s="10">
        <v>15</v>
      </c>
      <c r="G408" s="10"/>
      <c r="H408" s="10"/>
      <c r="I408" s="10"/>
      <c r="J408" s="24">
        <f>C408*E408*F408</f>
        <v>75</v>
      </c>
      <c r="K408" s="10"/>
      <c r="L408" s="22"/>
    </row>
    <row r="409" spans="1:12" ht="15.75" x14ac:dyDescent="0.25">
      <c r="A409" s="12"/>
      <c r="B409" s="12"/>
      <c r="C409" s="9">
        <v>2</v>
      </c>
      <c r="D409" s="9" t="s">
        <v>232</v>
      </c>
      <c r="E409" s="9">
        <f>F408/0.15</f>
        <v>100</v>
      </c>
      <c r="F409" s="10">
        <v>1.2</v>
      </c>
      <c r="G409" s="10">
        <f>C409*E409*F409</f>
        <v>240</v>
      </c>
      <c r="H409" s="10"/>
      <c r="I409" s="10"/>
      <c r="J409" s="24"/>
      <c r="K409" s="10"/>
      <c r="L409" s="22"/>
    </row>
    <row r="410" spans="1:12" ht="15.75" x14ac:dyDescent="0.25">
      <c r="A410" s="12"/>
      <c r="B410" s="12" t="s">
        <v>345</v>
      </c>
      <c r="C410" s="9">
        <v>1</v>
      </c>
      <c r="D410" s="9" t="s">
        <v>232</v>
      </c>
      <c r="E410" s="9">
        <v>5</v>
      </c>
      <c r="F410" s="10">
        <v>5</v>
      </c>
      <c r="G410" s="10"/>
      <c r="H410" s="10"/>
      <c r="I410" s="10"/>
      <c r="J410" s="24">
        <f>C410*E410*F410</f>
        <v>25</v>
      </c>
      <c r="K410" s="10"/>
      <c r="L410" s="22"/>
    </row>
    <row r="411" spans="1:12" ht="15.75" x14ac:dyDescent="0.25">
      <c r="A411" s="12"/>
      <c r="B411" s="12"/>
      <c r="C411" s="9">
        <v>2</v>
      </c>
      <c r="D411" s="9" t="s">
        <v>232</v>
      </c>
      <c r="E411" s="74">
        <f>F410/0.15</f>
        <v>33.333333333333336</v>
      </c>
      <c r="F411" s="10">
        <v>1.2</v>
      </c>
      <c r="G411" s="10">
        <f>C411*E411*F411</f>
        <v>80</v>
      </c>
      <c r="H411" s="10"/>
      <c r="I411" s="10"/>
      <c r="J411" s="24"/>
      <c r="K411" s="10"/>
      <c r="L411" s="22"/>
    </row>
    <row r="412" spans="1:12" ht="15.75" x14ac:dyDescent="0.25">
      <c r="A412" s="12"/>
      <c r="B412" s="12" t="s">
        <v>346</v>
      </c>
      <c r="C412" s="9">
        <v>1</v>
      </c>
      <c r="D412" s="9" t="s">
        <v>232</v>
      </c>
      <c r="E412" s="9">
        <v>6</v>
      </c>
      <c r="F412" s="10">
        <v>18</v>
      </c>
      <c r="G412" s="10"/>
      <c r="H412" s="10"/>
      <c r="I412" s="10"/>
      <c r="J412" s="24">
        <f>C412*E412*F412</f>
        <v>108</v>
      </c>
      <c r="K412" s="10"/>
      <c r="L412" s="22"/>
    </row>
    <row r="413" spans="1:12" ht="15.75" x14ac:dyDescent="0.25">
      <c r="A413" s="12"/>
      <c r="B413" s="12"/>
      <c r="C413" s="9">
        <v>2</v>
      </c>
      <c r="D413" s="9" t="s">
        <v>232</v>
      </c>
      <c r="E413" s="9">
        <f>F412/0.15</f>
        <v>120</v>
      </c>
      <c r="F413" s="10">
        <v>1.2</v>
      </c>
      <c r="G413" s="10">
        <f>C413*E413*F413</f>
        <v>288</v>
      </c>
      <c r="H413" s="10"/>
      <c r="I413" s="10"/>
      <c r="J413" s="24"/>
      <c r="K413" s="10"/>
      <c r="L413" s="22"/>
    </row>
    <row r="414" spans="1:12" ht="15.75" x14ac:dyDescent="0.25">
      <c r="A414" s="12"/>
      <c r="B414" s="12" t="s">
        <v>364</v>
      </c>
      <c r="C414" s="9">
        <v>1</v>
      </c>
      <c r="D414" s="9" t="s">
        <v>232</v>
      </c>
      <c r="E414" s="9">
        <v>6</v>
      </c>
      <c r="F414" s="10">
        <v>2.85</v>
      </c>
      <c r="G414" s="10"/>
      <c r="H414" s="10"/>
      <c r="I414" s="10"/>
      <c r="J414" s="24"/>
      <c r="K414" s="10">
        <f>C414*E414*F414</f>
        <v>17.100000000000001</v>
      </c>
      <c r="L414" s="22"/>
    </row>
    <row r="415" spans="1:12" ht="15.75" x14ac:dyDescent="0.25">
      <c r="A415" s="12"/>
      <c r="B415" s="12"/>
      <c r="C415" s="9">
        <v>1</v>
      </c>
      <c r="D415" s="9" t="s">
        <v>232</v>
      </c>
      <c r="E415" s="9">
        <v>3</v>
      </c>
      <c r="F415" s="10">
        <v>2.85</v>
      </c>
      <c r="G415" s="10"/>
      <c r="H415" s="10"/>
      <c r="I415" s="10"/>
      <c r="J415" s="24">
        <f>C415*E415*F415</f>
        <v>8.5500000000000007</v>
      </c>
      <c r="K415" s="10"/>
      <c r="L415" s="22"/>
    </row>
    <row r="416" spans="1:12" ht="15.75" x14ac:dyDescent="0.25">
      <c r="A416" s="12"/>
      <c r="B416" s="12"/>
      <c r="C416" s="9">
        <v>1</v>
      </c>
      <c r="D416" s="9" t="s">
        <v>232</v>
      </c>
      <c r="E416" s="9">
        <v>2</v>
      </c>
      <c r="F416" s="10">
        <v>2.85</v>
      </c>
      <c r="G416" s="10"/>
      <c r="H416" s="10"/>
      <c r="I416" s="10">
        <f>C416*E416*F416</f>
        <v>5.7</v>
      </c>
      <c r="J416" s="24"/>
      <c r="K416" s="10"/>
      <c r="L416" s="22"/>
    </row>
    <row r="417" spans="1:12" ht="15.75" x14ac:dyDescent="0.25">
      <c r="A417" s="12"/>
      <c r="B417" s="12"/>
      <c r="C417" s="9">
        <v>2</v>
      </c>
      <c r="D417" s="9" t="s">
        <v>232</v>
      </c>
      <c r="E417" s="9">
        <f>F416/0.12</f>
        <v>23.75</v>
      </c>
      <c r="F417" s="10">
        <v>1.4</v>
      </c>
      <c r="G417" s="10">
        <f>C417*E417*F417</f>
        <v>66.5</v>
      </c>
      <c r="H417" s="10"/>
      <c r="I417" s="10"/>
      <c r="J417" s="24"/>
      <c r="K417" s="10"/>
      <c r="L417" s="22"/>
    </row>
    <row r="418" spans="1:12" ht="15.75" x14ac:dyDescent="0.25">
      <c r="A418" s="12"/>
      <c r="B418" s="12"/>
      <c r="C418" s="9"/>
      <c r="D418" s="9"/>
      <c r="E418" s="9"/>
      <c r="F418" s="10"/>
      <c r="G418" s="10"/>
      <c r="H418" s="10"/>
      <c r="I418" s="10"/>
      <c r="J418" s="24"/>
      <c r="K418" s="10"/>
      <c r="L418" s="22"/>
    </row>
    <row r="419" spans="1:12" ht="15.75" x14ac:dyDescent="0.25">
      <c r="A419" s="12"/>
      <c r="B419" s="12" t="s">
        <v>366</v>
      </c>
      <c r="C419" s="9">
        <v>1</v>
      </c>
      <c r="D419" s="9" t="s">
        <v>232</v>
      </c>
      <c r="E419" s="9">
        <v>6</v>
      </c>
      <c r="F419" s="10">
        <v>1</v>
      </c>
      <c r="G419" s="10"/>
      <c r="H419" s="10"/>
      <c r="I419" s="10"/>
      <c r="J419" s="24"/>
      <c r="K419" s="10">
        <f>C419*E419*F419</f>
        <v>6</v>
      </c>
      <c r="L419" s="22"/>
    </row>
    <row r="420" spans="1:12" ht="15.75" x14ac:dyDescent="0.25">
      <c r="A420" s="12"/>
      <c r="B420" s="12"/>
      <c r="C420" s="9">
        <v>1</v>
      </c>
      <c r="D420" s="9" t="s">
        <v>232</v>
      </c>
      <c r="E420" s="9">
        <f>F419/0.3</f>
        <v>3.3333333333333335</v>
      </c>
      <c r="F420" s="10">
        <v>1.4</v>
      </c>
      <c r="G420" s="10">
        <f>C420*E420*F420</f>
        <v>4.666666666666667</v>
      </c>
      <c r="H420" s="10"/>
      <c r="I420" s="10"/>
      <c r="J420" s="24"/>
      <c r="K420" s="10"/>
      <c r="L420" s="22"/>
    </row>
    <row r="421" spans="1:12" ht="15.75" x14ac:dyDescent="0.25">
      <c r="A421" s="12"/>
      <c r="B421" s="12" t="s">
        <v>367</v>
      </c>
      <c r="C421" s="9">
        <v>1</v>
      </c>
      <c r="D421" s="9" t="s">
        <v>232</v>
      </c>
      <c r="E421" s="9">
        <v>5</v>
      </c>
      <c r="F421" s="10">
        <v>1</v>
      </c>
      <c r="G421" s="10"/>
      <c r="H421" s="10"/>
      <c r="I421" s="10"/>
      <c r="J421" s="24">
        <f>C421*E421*F421</f>
        <v>5</v>
      </c>
      <c r="K421" s="10"/>
      <c r="L421" s="22"/>
    </row>
    <row r="422" spans="1:12" ht="15.75" x14ac:dyDescent="0.25">
      <c r="A422" s="12"/>
      <c r="B422" s="12"/>
      <c r="C422" s="9">
        <v>1</v>
      </c>
      <c r="D422" s="9" t="s">
        <v>232</v>
      </c>
      <c r="E422" s="9">
        <f>F421/0.3</f>
        <v>3.3333333333333335</v>
      </c>
      <c r="F422" s="10">
        <v>1.2</v>
      </c>
      <c r="G422" s="10">
        <f>C422*E422*F422</f>
        <v>4</v>
      </c>
      <c r="H422" s="10"/>
      <c r="I422" s="10"/>
      <c r="J422" s="24"/>
      <c r="K422" s="10"/>
      <c r="L422" s="22"/>
    </row>
    <row r="423" spans="1:12" ht="15.75" x14ac:dyDescent="0.25">
      <c r="A423" s="12"/>
      <c r="B423" s="12" t="s">
        <v>368</v>
      </c>
      <c r="C423" s="9">
        <v>1</v>
      </c>
      <c r="D423" s="9" t="s">
        <v>232</v>
      </c>
      <c r="E423" s="9">
        <v>6</v>
      </c>
      <c r="F423" s="10">
        <v>1.36</v>
      </c>
      <c r="G423" s="10"/>
      <c r="H423" s="10"/>
      <c r="I423" s="10"/>
      <c r="J423" s="24"/>
      <c r="K423" s="10">
        <f>C423*E423*F423</f>
        <v>8.16</v>
      </c>
      <c r="L423" s="22"/>
    </row>
    <row r="424" spans="1:12" ht="15.75" x14ac:dyDescent="0.25">
      <c r="A424" s="12"/>
      <c r="B424" s="12"/>
      <c r="C424" s="9">
        <v>2</v>
      </c>
      <c r="D424" s="9" t="s">
        <v>232</v>
      </c>
      <c r="E424" s="9">
        <f>F423/0.15</f>
        <v>9.0666666666666682</v>
      </c>
      <c r="F424" s="10">
        <v>0.75</v>
      </c>
      <c r="G424" s="10">
        <f>C424*E424*F424</f>
        <v>13.600000000000001</v>
      </c>
      <c r="H424" s="10"/>
      <c r="I424" s="10"/>
      <c r="J424" s="24"/>
      <c r="K424" s="10"/>
      <c r="L424" s="22"/>
    </row>
    <row r="425" spans="1:12" ht="15.75" x14ac:dyDescent="0.25">
      <c r="A425" s="12"/>
      <c r="B425" s="12" t="s">
        <v>369</v>
      </c>
      <c r="C425" s="9">
        <v>1</v>
      </c>
      <c r="D425" s="9" t="s">
        <v>232</v>
      </c>
      <c r="E425" s="9">
        <v>6</v>
      </c>
      <c r="F425" s="10">
        <v>1.36</v>
      </c>
      <c r="G425" s="10"/>
      <c r="H425" s="10"/>
      <c r="I425" s="10"/>
      <c r="J425" s="24">
        <f>C425*E425*F425</f>
        <v>8.16</v>
      </c>
      <c r="K425" s="10"/>
      <c r="L425" s="22"/>
    </row>
    <row r="426" spans="1:12" ht="15.75" x14ac:dyDescent="0.25">
      <c r="A426" s="12"/>
      <c r="B426" s="12"/>
      <c r="C426" s="9">
        <v>2</v>
      </c>
      <c r="D426" s="9" t="s">
        <v>232</v>
      </c>
      <c r="E426" s="9">
        <f>F425/0.15</f>
        <v>9.0666666666666682</v>
      </c>
      <c r="F426" s="10">
        <v>0.75</v>
      </c>
      <c r="G426" s="10">
        <f>C426*E426*F426</f>
        <v>13.600000000000001</v>
      </c>
      <c r="H426" s="10"/>
      <c r="I426" s="10"/>
      <c r="J426" s="24"/>
      <c r="K426" s="10"/>
      <c r="L426" s="22"/>
    </row>
    <row r="427" spans="1:12" ht="15.75" x14ac:dyDescent="0.25">
      <c r="A427" s="12"/>
      <c r="B427" s="12"/>
      <c r="C427" s="9"/>
      <c r="D427" s="9"/>
      <c r="E427" s="9"/>
      <c r="F427" s="10"/>
      <c r="G427" s="16">
        <f>SUM(G406:G426)</f>
        <v>790.36666666666667</v>
      </c>
      <c r="H427" s="16">
        <f t="shared" ref="H427" si="147">SUM(H406:H426)</f>
        <v>0</v>
      </c>
      <c r="I427" s="16">
        <f t="shared" ref="I427" si="148">SUM(I406:I426)</f>
        <v>47.7</v>
      </c>
      <c r="J427" s="16">
        <f t="shared" ref="J427" si="149">SUM(J406:J426)</f>
        <v>229.71</v>
      </c>
      <c r="K427" s="16">
        <f t="shared" ref="K427" si="150">SUM(K406:K426)</f>
        <v>31.26</v>
      </c>
      <c r="L427" s="16">
        <f t="shared" ref="L427" si="151">SUM(L406:L426)</f>
        <v>0</v>
      </c>
    </row>
    <row r="428" spans="1:12" ht="15.75" x14ac:dyDescent="0.25">
      <c r="A428" s="12"/>
      <c r="B428" s="12" t="s">
        <v>257</v>
      </c>
      <c r="C428" s="9"/>
      <c r="D428" s="9"/>
      <c r="E428" s="9"/>
      <c r="F428" s="10"/>
      <c r="G428" s="10">
        <f t="shared" ref="G428:L428" si="152">G427*0.1</f>
        <v>79.036666666666676</v>
      </c>
      <c r="H428" s="10">
        <f t="shared" si="152"/>
        <v>0</v>
      </c>
      <c r="I428" s="10">
        <f t="shared" si="152"/>
        <v>4.7700000000000005</v>
      </c>
      <c r="J428" s="10">
        <f t="shared" si="152"/>
        <v>22.971000000000004</v>
      </c>
      <c r="K428" s="10">
        <f t="shared" si="152"/>
        <v>3.1260000000000003</v>
      </c>
      <c r="L428" s="10">
        <f t="shared" si="152"/>
        <v>0</v>
      </c>
    </row>
    <row r="429" spans="1:12" ht="15.75" x14ac:dyDescent="0.25">
      <c r="A429" s="12"/>
      <c r="B429" s="12"/>
      <c r="C429" s="9"/>
      <c r="D429" s="9"/>
      <c r="E429" s="9"/>
      <c r="F429" s="10"/>
      <c r="G429" s="15">
        <f t="shared" ref="G429:L429" si="153">SUM(G427:G428)</f>
        <v>869.40333333333331</v>
      </c>
      <c r="H429" s="15">
        <f t="shared" si="153"/>
        <v>0</v>
      </c>
      <c r="I429" s="15">
        <f t="shared" si="153"/>
        <v>52.470000000000006</v>
      </c>
      <c r="J429" s="15">
        <f t="shared" si="153"/>
        <v>252.68100000000001</v>
      </c>
      <c r="K429" s="15">
        <f t="shared" si="153"/>
        <v>34.386000000000003</v>
      </c>
      <c r="L429" s="14">
        <f t="shared" si="153"/>
        <v>0</v>
      </c>
    </row>
    <row r="430" spans="1:12" ht="15.75" x14ac:dyDescent="0.25">
      <c r="A430" s="12"/>
      <c r="B430" s="12" t="s">
        <v>258</v>
      </c>
      <c r="C430" s="9"/>
      <c r="D430" s="9"/>
      <c r="E430" s="9"/>
      <c r="F430" s="10"/>
      <c r="G430" s="25">
        <v>0.222</v>
      </c>
      <c r="H430" s="25">
        <f t="shared" ref="H430" si="154">H429/6</f>
        <v>0</v>
      </c>
      <c r="I430" s="25">
        <v>0.88800000000000001</v>
      </c>
      <c r="J430" s="16">
        <v>1.58</v>
      </c>
      <c r="K430" s="16">
        <v>2.46</v>
      </c>
      <c r="L430" s="23">
        <f t="shared" ref="L430" si="155">L429/6</f>
        <v>0</v>
      </c>
    </row>
    <row r="431" spans="1:12" ht="15.75" x14ac:dyDescent="0.25">
      <c r="A431" s="12"/>
      <c r="B431" s="12" t="s">
        <v>233</v>
      </c>
      <c r="C431" s="9"/>
      <c r="D431" s="9"/>
      <c r="E431" s="9"/>
      <c r="F431" s="10"/>
      <c r="G431" s="10">
        <f>G429*G430</f>
        <v>193.00754000000001</v>
      </c>
      <c r="H431" s="10"/>
      <c r="I431" s="10">
        <f>I429*I430</f>
        <v>46.593360000000004</v>
      </c>
      <c r="J431" s="73">
        <f>J429*J430</f>
        <v>399.23598000000004</v>
      </c>
      <c r="K431" s="73">
        <f>K429*K430</f>
        <v>84.589560000000006</v>
      </c>
      <c r="L431" s="11"/>
    </row>
    <row r="432" spans="1:12" x14ac:dyDescent="0.25">
      <c r="A432" s="14">
        <v>4</v>
      </c>
      <c r="B432" s="15" t="s">
        <v>337</v>
      </c>
      <c r="C432" s="11"/>
      <c r="D432" s="11"/>
      <c r="E432" s="11"/>
      <c r="F432" s="11"/>
      <c r="G432" s="11"/>
      <c r="H432" s="22"/>
      <c r="I432" s="22"/>
      <c r="J432" s="22"/>
      <c r="K432" s="22"/>
      <c r="L432" s="22"/>
    </row>
    <row r="433" spans="1:22" ht="15.75" x14ac:dyDescent="0.25">
      <c r="A433" s="12"/>
      <c r="B433" s="12"/>
      <c r="C433" s="9">
        <v>1</v>
      </c>
      <c r="D433" s="9" t="s">
        <v>232</v>
      </c>
      <c r="E433" s="72">
        <f>F434/0.15</f>
        <v>61.2</v>
      </c>
      <c r="F433" s="10">
        <v>5.58</v>
      </c>
      <c r="G433" s="10"/>
      <c r="H433" s="10">
        <f t="shared" ref="H433:H436" si="156">C433*E433*F433</f>
        <v>341.49600000000004</v>
      </c>
      <c r="I433" s="10"/>
      <c r="J433" s="24"/>
      <c r="K433" s="10"/>
      <c r="L433" s="22"/>
    </row>
    <row r="434" spans="1:22" ht="15.75" x14ac:dyDescent="0.25">
      <c r="A434" s="12"/>
      <c r="B434" s="12"/>
      <c r="C434" s="9">
        <v>1</v>
      </c>
      <c r="D434" s="9" t="s">
        <v>232</v>
      </c>
      <c r="E434" s="72">
        <f>F433/0.15</f>
        <v>37.200000000000003</v>
      </c>
      <c r="F434" s="10">
        <v>9.18</v>
      </c>
      <c r="G434" s="10"/>
      <c r="H434" s="10">
        <f t="shared" si="156"/>
        <v>341.49600000000004</v>
      </c>
      <c r="I434" s="10"/>
      <c r="J434" s="24"/>
      <c r="K434" s="10"/>
      <c r="L434" s="22"/>
    </row>
    <row r="435" spans="1:22" ht="15.75" x14ac:dyDescent="0.25">
      <c r="A435" s="12"/>
      <c r="B435" s="12"/>
      <c r="C435" s="9">
        <v>1</v>
      </c>
      <c r="D435" s="9" t="s">
        <v>232</v>
      </c>
      <c r="E435" s="72">
        <f>F436/0.15</f>
        <v>28.000000000000004</v>
      </c>
      <c r="F435" s="10">
        <v>4.63</v>
      </c>
      <c r="G435" s="10"/>
      <c r="H435" s="10">
        <f t="shared" si="156"/>
        <v>129.64000000000001</v>
      </c>
      <c r="I435" s="10"/>
      <c r="J435" s="24"/>
      <c r="K435" s="10"/>
      <c r="L435" s="22"/>
    </row>
    <row r="436" spans="1:22" ht="15.75" x14ac:dyDescent="0.25">
      <c r="A436" s="12"/>
      <c r="B436" s="12"/>
      <c r="C436" s="9">
        <v>1</v>
      </c>
      <c r="D436" s="9" t="s">
        <v>232</v>
      </c>
      <c r="E436" s="72">
        <f>F435/0.15</f>
        <v>30.866666666666667</v>
      </c>
      <c r="F436" s="10">
        <v>4.2</v>
      </c>
      <c r="G436" s="10"/>
      <c r="H436" s="10">
        <f t="shared" si="156"/>
        <v>129.64000000000001</v>
      </c>
      <c r="I436" s="10"/>
      <c r="J436" s="24"/>
      <c r="K436" s="10"/>
      <c r="L436" s="22"/>
    </row>
    <row r="437" spans="1:22" ht="15.75" x14ac:dyDescent="0.25">
      <c r="A437" s="12"/>
      <c r="B437" s="12"/>
      <c r="C437" s="9"/>
      <c r="D437" s="9"/>
      <c r="E437" s="9"/>
      <c r="F437" s="10"/>
      <c r="G437" s="10">
        <f>G433+G434</f>
        <v>0</v>
      </c>
      <c r="H437" s="16">
        <f>SUM(H433:H436)</f>
        <v>942.27200000000005</v>
      </c>
      <c r="I437" s="16">
        <f>SUM(I432:I433)</f>
        <v>0</v>
      </c>
      <c r="J437" s="16">
        <f>SUM(J432:J433)</f>
        <v>0</v>
      </c>
      <c r="K437" s="16">
        <f>SUM(K432:K433)</f>
        <v>0</v>
      </c>
      <c r="L437" s="16">
        <f>SUM(L432:L433)</f>
        <v>0</v>
      </c>
    </row>
    <row r="438" spans="1:22" ht="15.75" x14ac:dyDescent="0.25">
      <c r="A438" s="12"/>
      <c r="B438" s="12" t="s">
        <v>257</v>
      </c>
      <c r="C438" s="9"/>
      <c r="D438" s="9"/>
      <c r="E438" s="9"/>
      <c r="F438" s="10"/>
      <c r="G438" s="10">
        <f t="shared" ref="G438" si="157">G437*0.1</f>
        <v>0</v>
      </c>
      <c r="H438" s="10">
        <f>H437*0.1</f>
        <v>94.227200000000011</v>
      </c>
      <c r="I438" s="10">
        <f t="shared" ref="I438:L438" si="158">I437*0.1</f>
        <v>0</v>
      </c>
      <c r="J438" s="10">
        <f t="shared" si="158"/>
        <v>0</v>
      </c>
      <c r="K438" s="10">
        <f t="shared" si="158"/>
        <v>0</v>
      </c>
      <c r="L438" s="10">
        <f t="shared" si="158"/>
        <v>0</v>
      </c>
    </row>
    <row r="439" spans="1:22" ht="15.75" x14ac:dyDescent="0.25">
      <c r="A439" s="12"/>
      <c r="B439" s="12"/>
      <c r="C439" s="9"/>
      <c r="D439" s="9"/>
      <c r="E439" s="9"/>
      <c r="F439" s="10"/>
      <c r="G439" s="33">
        <f>SUM(G433:G434)</f>
        <v>0</v>
      </c>
      <c r="H439" s="33">
        <f>SUM(H437:H438)</f>
        <v>1036.4992</v>
      </c>
      <c r="I439" s="7">
        <f>SUM(I437:I438)</f>
        <v>0</v>
      </c>
      <c r="J439" s="7">
        <f>SUM(J437:J438)</f>
        <v>0</v>
      </c>
      <c r="K439" s="7">
        <f>SUM(K437:K438)</f>
        <v>0</v>
      </c>
      <c r="L439" s="7">
        <f>SUM(L437:L438)</f>
        <v>0</v>
      </c>
    </row>
    <row r="440" spans="1:22" ht="15.75" x14ac:dyDescent="0.25">
      <c r="A440" s="12"/>
      <c r="B440" s="12" t="s">
        <v>258</v>
      </c>
      <c r="C440" s="9"/>
      <c r="D440" s="9"/>
      <c r="E440" s="9"/>
      <c r="F440" s="10"/>
      <c r="G440" s="25">
        <v>0.222</v>
      </c>
      <c r="H440" s="32">
        <v>0.61699999999999999</v>
      </c>
      <c r="I440" s="25">
        <v>0.88800000000000001</v>
      </c>
      <c r="J440" s="16">
        <v>1.58</v>
      </c>
      <c r="K440" s="23">
        <f t="shared" ref="K440:L440" si="159">K439/6</f>
        <v>0</v>
      </c>
      <c r="L440" s="23">
        <f t="shared" si="159"/>
        <v>0</v>
      </c>
    </row>
    <row r="441" spans="1:22" ht="15.75" x14ac:dyDescent="0.25">
      <c r="A441" s="12"/>
      <c r="B441" s="12" t="s">
        <v>233</v>
      </c>
      <c r="C441" s="9"/>
      <c r="D441" s="9"/>
      <c r="E441" s="9"/>
      <c r="F441" s="10"/>
      <c r="G441" s="10">
        <f>G439*G440</f>
        <v>0</v>
      </c>
      <c r="H441" s="10">
        <f>H439*H440</f>
        <v>639.52000639999994</v>
      </c>
      <c r="I441" s="10">
        <f>I439*I440</f>
        <v>0</v>
      </c>
      <c r="J441" s="11">
        <f>J439*J440</f>
        <v>0</v>
      </c>
      <c r="K441" s="10"/>
      <c r="L441" s="11"/>
    </row>
    <row r="442" spans="1:22" ht="15.75" x14ac:dyDescent="0.25">
      <c r="A442" s="26"/>
      <c r="B442" s="27"/>
      <c r="C442" s="28"/>
      <c r="D442" s="28"/>
      <c r="E442" s="28"/>
      <c r="F442" s="29"/>
      <c r="G442" s="29"/>
      <c r="H442" s="29"/>
      <c r="I442" s="29"/>
      <c r="J442" s="30"/>
      <c r="K442" s="29"/>
      <c r="L442" s="31"/>
    </row>
    <row r="443" spans="1:22" s="136" customFormat="1" ht="15.75" x14ac:dyDescent="0.25">
      <c r="B443" s="137" t="s">
        <v>375</v>
      </c>
      <c r="M443"/>
      <c r="N443"/>
      <c r="O443"/>
      <c r="P443"/>
      <c r="Q443"/>
      <c r="R443"/>
      <c r="S443"/>
      <c r="T443"/>
      <c r="U443"/>
      <c r="V443"/>
    </row>
    <row r="444" spans="1:22" x14ac:dyDescent="0.25">
      <c r="A444" s="14">
        <v>3</v>
      </c>
      <c r="B444" s="15" t="s">
        <v>260</v>
      </c>
      <c r="C444" s="11"/>
      <c r="D444" s="11"/>
      <c r="E444" s="11"/>
      <c r="F444" s="11"/>
      <c r="G444" s="11"/>
      <c r="H444" s="22"/>
      <c r="I444" s="22"/>
      <c r="J444" s="22"/>
      <c r="K444" s="22"/>
      <c r="L444" s="22"/>
    </row>
    <row r="445" spans="1:22" ht="15.75" x14ac:dyDescent="0.25">
      <c r="A445" s="12"/>
      <c r="B445" s="12" t="s">
        <v>237</v>
      </c>
      <c r="C445" s="9">
        <v>1</v>
      </c>
      <c r="D445" s="9" t="s">
        <v>232</v>
      </c>
      <c r="E445" s="9">
        <v>6</v>
      </c>
      <c r="F445" s="10">
        <v>3</v>
      </c>
      <c r="G445" s="10"/>
      <c r="H445" s="10"/>
      <c r="I445" s="10"/>
      <c r="J445" s="22">
        <f>C445*E445*F445</f>
        <v>18</v>
      </c>
      <c r="K445" s="10"/>
      <c r="L445" s="22"/>
    </row>
    <row r="446" spans="1:22" ht="15.75" x14ac:dyDescent="0.25">
      <c r="A446" s="12"/>
      <c r="B446" s="12"/>
      <c r="C446" s="9">
        <v>1</v>
      </c>
      <c r="D446" s="9" t="s">
        <v>232</v>
      </c>
      <c r="E446" s="9">
        <v>20</v>
      </c>
      <c r="F446" s="10">
        <v>1</v>
      </c>
      <c r="G446" s="10">
        <f>C446*E446*F446</f>
        <v>20</v>
      </c>
      <c r="H446" s="10"/>
      <c r="I446" s="10"/>
      <c r="J446" s="22"/>
      <c r="K446" s="10"/>
      <c r="L446" s="22"/>
    </row>
    <row r="447" spans="1:22" ht="15.75" x14ac:dyDescent="0.25">
      <c r="A447" s="12"/>
      <c r="B447" s="12" t="s">
        <v>342</v>
      </c>
      <c r="C447" s="9">
        <v>3</v>
      </c>
      <c r="D447" s="9" t="s">
        <v>232</v>
      </c>
      <c r="E447" s="9">
        <v>8</v>
      </c>
      <c r="F447" s="10">
        <v>3</v>
      </c>
      <c r="G447" s="10"/>
      <c r="H447" s="10"/>
      <c r="I447" s="10"/>
      <c r="J447" s="22">
        <f t="shared" ref="J447" si="160">C447*E447*F447</f>
        <v>72</v>
      </c>
      <c r="K447" s="10"/>
      <c r="L447" s="22"/>
    </row>
    <row r="448" spans="1:22" ht="15.75" x14ac:dyDescent="0.25">
      <c r="A448" s="12"/>
      <c r="B448" s="12"/>
      <c r="C448" s="9">
        <v>3</v>
      </c>
      <c r="D448" s="9" t="s">
        <v>232</v>
      </c>
      <c r="E448" s="9">
        <v>20</v>
      </c>
      <c r="F448" s="10">
        <v>1.1000000000000001</v>
      </c>
      <c r="G448" s="10">
        <f>C448*E448*F448</f>
        <v>66</v>
      </c>
      <c r="H448" s="10"/>
      <c r="I448" s="10"/>
      <c r="J448" s="22"/>
      <c r="K448" s="10"/>
      <c r="L448" s="22"/>
    </row>
    <row r="449" spans="1:12" ht="15.75" x14ac:dyDescent="0.25">
      <c r="A449" s="12"/>
      <c r="B449" s="12" t="s">
        <v>358</v>
      </c>
      <c r="C449" s="9">
        <v>1</v>
      </c>
      <c r="D449" s="9" t="s">
        <v>232</v>
      </c>
      <c r="E449" s="9">
        <v>8</v>
      </c>
      <c r="F449" s="10">
        <v>3</v>
      </c>
      <c r="G449" s="10"/>
      <c r="H449" s="10"/>
      <c r="I449" s="10"/>
      <c r="J449" s="22">
        <f t="shared" ref="J449" si="161">C449*E449*F449</f>
        <v>24</v>
      </c>
      <c r="K449" s="10"/>
      <c r="L449" s="22"/>
    </row>
    <row r="450" spans="1:12" ht="15.75" x14ac:dyDescent="0.25">
      <c r="A450" s="12"/>
      <c r="B450" s="12"/>
      <c r="C450" s="9">
        <v>1</v>
      </c>
      <c r="D450" s="9" t="s">
        <v>232</v>
      </c>
      <c r="E450" s="9">
        <v>20</v>
      </c>
      <c r="F450" s="10">
        <v>1.2</v>
      </c>
      <c r="G450" s="10">
        <f>C450*E450*F450</f>
        <v>24</v>
      </c>
      <c r="H450" s="10"/>
      <c r="I450" s="10"/>
      <c r="J450" s="22"/>
      <c r="K450" s="10"/>
      <c r="L450" s="22"/>
    </row>
    <row r="451" spans="1:12" ht="15.75" x14ac:dyDescent="0.25">
      <c r="A451" s="12"/>
      <c r="B451" s="12" t="s">
        <v>359</v>
      </c>
      <c r="C451" s="9">
        <v>1</v>
      </c>
      <c r="D451" s="9" t="s">
        <v>232</v>
      </c>
      <c r="E451" s="9">
        <v>10</v>
      </c>
      <c r="F451" s="10">
        <v>3</v>
      </c>
      <c r="G451" s="10"/>
      <c r="H451" s="10"/>
      <c r="I451" s="10"/>
      <c r="J451" s="22">
        <f t="shared" ref="J451" si="162">C451*E451*F451</f>
        <v>30</v>
      </c>
      <c r="K451" s="10"/>
      <c r="L451" s="22"/>
    </row>
    <row r="452" spans="1:12" ht="15.75" x14ac:dyDescent="0.25">
      <c r="A452" s="12"/>
      <c r="B452" s="12"/>
      <c r="C452" s="9">
        <v>1</v>
      </c>
      <c r="D452" s="9" t="s">
        <v>232</v>
      </c>
      <c r="E452" s="9">
        <v>20</v>
      </c>
      <c r="F452" s="10">
        <v>1.3</v>
      </c>
      <c r="G452" s="10">
        <f>C452*E452*F452</f>
        <v>26</v>
      </c>
      <c r="H452" s="10"/>
      <c r="I452" s="10"/>
      <c r="J452" s="22"/>
      <c r="K452" s="10"/>
      <c r="L452" s="22"/>
    </row>
    <row r="453" spans="1:12" ht="15.75" x14ac:dyDescent="0.25">
      <c r="A453" s="12"/>
      <c r="B453" s="12" t="s">
        <v>360</v>
      </c>
      <c r="C453" s="9">
        <v>1</v>
      </c>
      <c r="D453" s="9" t="s">
        <v>232</v>
      </c>
      <c r="E453" s="9">
        <v>8</v>
      </c>
      <c r="F453" s="10">
        <v>3</v>
      </c>
      <c r="G453" s="10"/>
      <c r="H453" s="10"/>
      <c r="I453" s="10"/>
      <c r="J453" s="22">
        <f t="shared" ref="J453" si="163">C453*E453*F453</f>
        <v>24</v>
      </c>
      <c r="K453" s="10"/>
      <c r="L453" s="22"/>
    </row>
    <row r="454" spans="1:12" ht="15.75" x14ac:dyDescent="0.25">
      <c r="A454" s="12"/>
      <c r="B454" s="12"/>
      <c r="C454" s="9">
        <v>1</v>
      </c>
      <c r="D454" s="9" t="s">
        <v>232</v>
      </c>
      <c r="E454" s="9">
        <v>20</v>
      </c>
      <c r="F454" s="10">
        <v>1.2</v>
      </c>
      <c r="G454" s="10">
        <f>C454*E454*F454</f>
        <v>24</v>
      </c>
      <c r="H454" s="10"/>
      <c r="I454" s="10"/>
      <c r="J454" s="22"/>
      <c r="K454" s="10"/>
      <c r="L454" s="22"/>
    </row>
    <row r="455" spans="1:12" ht="15.75" x14ac:dyDescent="0.25">
      <c r="A455" s="12"/>
      <c r="B455" s="12" t="s">
        <v>361</v>
      </c>
      <c r="C455" s="9">
        <v>1</v>
      </c>
      <c r="D455" s="9" t="s">
        <v>232</v>
      </c>
      <c r="E455" s="9">
        <v>10</v>
      </c>
      <c r="F455" s="10">
        <v>3</v>
      </c>
      <c r="G455" s="10"/>
      <c r="H455" s="10"/>
      <c r="I455" s="10"/>
      <c r="J455" s="22"/>
      <c r="K455" s="10">
        <f>C455*E455*F455</f>
        <v>30</v>
      </c>
      <c r="L455" s="22"/>
    </row>
    <row r="456" spans="1:12" ht="15.75" x14ac:dyDescent="0.25">
      <c r="A456" s="12"/>
      <c r="B456" s="12"/>
      <c r="C456" s="9">
        <v>1</v>
      </c>
      <c r="D456" s="9" t="s">
        <v>232</v>
      </c>
      <c r="E456" s="9">
        <v>20</v>
      </c>
      <c r="F456" s="10">
        <v>1.2</v>
      </c>
      <c r="G456" s="10">
        <f>C456*E456*F456</f>
        <v>24</v>
      </c>
      <c r="H456" s="10"/>
      <c r="I456" s="10"/>
      <c r="J456" s="22"/>
      <c r="K456" s="10"/>
      <c r="L456" s="22"/>
    </row>
    <row r="457" spans="1:12" ht="15.75" x14ac:dyDescent="0.25">
      <c r="A457" s="12"/>
      <c r="B457" s="12"/>
      <c r="C457" s="9"/>
      <c r="D457" s="9"/>
      <c r="E457" s="9"/>
      <c r="F457" s="10"/>
      <c r="G457" s="16">
        <f>SUM(G445:G456)</f>
        <v>184</v>
      </c>
      <c r="H457" s="16">
        <f t="shared" ref="H457" si="164">SUM(H445:H456)</f>
        <v>0</v>
      </c>
      <c r="I457" s="16">
        <f t="shared" ref="I457" si="165">SUM(I445:I456)</f>
        <v>0</v>
      </c>
      <c r="J457" s="16">
        <f t="shared" ref="J457" si="166">SUM(J445:J456)</f>
        <v>168</v>
      </c>
      <c r="K457" s="16">
        <f t="shared" ref="K457" si="167">SUM(K445:K456)</f>
        <v>30</v>
      </c>
      <c r="L457" s="16">
        <f t="shared" ref="L457" si="168">SUM(L445:L456)</f>
        <v>0</v>
      </c>
    </row>
    <row r="458" spans="1:12" ht="15.75" x14ac:dyDescent="0.25">
      <c r="A458" s="12"/>
      <c r="B458" s="12" t="s">
        <v>257</v>
      </c>
      <c r="C458" s="9"/>
      <c r="D458" s="9"/>
      <c r="E458" s="9"/>
      <c r="F458" s="10"/>
      <c r="G458" s="10">
        <f t="shared" ref="G458:L458" si="169">G457*0.1</f>
        <v>18.400000000000002</v>
      </c>
      <c r="H458" s="10">
        <f t="shared" si="169"/>
        <v>0</v>
      </c>
      <c r="I458" s="10">
        <f t="shared" si="169"/>
        <v>0</v>
      </c>
      <c r="J458" s="10">
        <f t="shared" si="169"/>
        <v>16.8</v>
      </c>
      <c r="K458" s="10">
        <f t="shared" si="169"/>
        <v>3</v>
      </c>
      <c r="L458" s="10">
        <f t="shared" si="169"/>
        <v>0</v>
      </c>
    </row>
    <row r="459" spans="1:12" ht="15.75" x14ac:dyDescent="0.25">
      <c r="A459" s="12"/>
      <c r="B459" s="12"/>
      <c r="C459" s="9"/>
      <c r="D459" s="9"/>
      <c r="E459" s="9"/>
      <c r="F459" s="10"/>
      <c r="G459" s="7">
        <f t="shared" ref="G459:L459" si="170">SUM(G457:G458)</f>
        <v>202.4</v>
      </c>
      <c r="H459" s="7">
        <f t="shared" si="170"/>
        <v>0</v>
      </c>
      <c r="I459" s="7">
        <f t="shared" si="170"/>
        <v>0</v>
      </c>
      <c r="J459" s="7">
        <f t="shared" si="170"/>
        <v>184.8</v>
      </c>
      <c r="K459" s="7">
        <f t="shared" si="170"/>
        <v>33</v>
      </c>
      <c r="L459" s="7">
        <f t="shared" si="170"/>
        <v>0</v>
      </c>
    </row>
    <row r="460" spans="1:12" ht="15.75" x14ac:dyDescent="0.25">
      <c r="A460" s="12"/>
      <c r="B460" s="12" t="s">
        <v>258</v>
      </c>
      <c r="C460" s="9"/>
      <c r="D460" s="9"/>
      <c r="E460" s="9"/>
      <c r="F460" s="10"/>
      <c r="G460" s="25">
        <v>0.222</v>
      </c>
      <c r="H460" s="25">
        <f t="shared" ref="H460" si="171">H459/6</f>
        <v>0</v>
      </c>
      <c r="I460" s="25">
        <v>0.88800000000000001</v>
      </c>
      <c r="J460" s="16">
        <v>1.58</v>
      </c>
      <c r="K460" s="25">
        <v>2.46</v>
      </c>
      <c r="L460" s="23">
        <f t="shared" ref="L460" si="172">L459/6</f>
        <v>0</v>
      </c>
    </row>
    <row r="461" spans="1:12" ht="15.75" x14ac:dyDescent="0.25">
      <c r="A461" s="12"/>
      <c r="B461" s="12" t="s">
        <v>233</v>
      </c>
      <c r="C461" s="9"/>
      <c r="D461" s="9"/>
      <c r="E461" s="9"/>
      <c r="F461" s="10"/>
      <c r="G461" s="10">
        <f>G459*G460</f>
        <v>44.9328</v>
      </c>
      <c r="H461" s="10"/>
      <c r="I461" s="10">
        <f>I459*I460</f>
        <v>0</v>
      </c>
      <c r="J461" s="11">
        <f>J459*J460</f>
        <v>291.98400000000004</v>
      </c>
      <c r="K461" s="11">
        <f>K459*K460</f>
        <v>81.179999999999993</v>
      </c>
      <c r="L461" s="11"/>
    </row>
    <row r="462" spans="1:12" x14ac:dyDescent="0.25">
      <c r="A462" s="14">
        <v>4</v>
      </c>
      <c r="B462" s="15" t="s">
        <v>362</v>
      </c>
      <c r="C462" s="11"/>
      <c r="D462" s="11"/>
      <c r="E462" s="11"/>
      <c r="F462" s="11"/>
      <c r="G462" s="11"/>
      <c r="H462" s="22"/>
      <c r="I462" s="22"/>
      <c r="J462" s="22"/>
      <c r="K462" s="22"/>
      <c r="L462" s="22"/>
    </row>
    <row r="463" spans="1:12" ht="15.75" x14ac:dyDescent="0.25">
      <c r="A463" s="12"/>
      <c r="B463" s="12" t="s">
        <v>259</v>
      </c>
      <c r="C463" s="9">
        <v>2</v>
      </c>
      <c r="D463" s="9" t="s">
        <v>232</v>
      </c>
      <c r="E463" s="74">
        <f>F464/0.15</f>
        <v>20</v>
      </c>
      <c r="F463" s="10">
        <v>12</v>
      </c>
      <c r="G463" s="10"/>
      <c r="H463" s="10">
        <f>C463*E463*F463</f>
        <v>480</v>
      </c>
      <c r="I463" s="10"/>
      <c r="J463" s="24"/>
      <c r="K463" s="10"/>
      <c r="L463" s="22"/>
    </row>
    <row r="464" spans="1:12" ht="15.75" x14ac:dyDescent="0.25">
      <c r="A464" s="12"/>
      <c r="B464" s="12" t="s">
        <v>259</v>
      </c>
      <c r="C464" s="9">
        <v>2</v>
      </c>
      <c r="D464" s="9" t="s">
        <v>232</v>
      </c>
      <c r="E464" s="9">
        <f>F463/0.15</f>
        <v>80</v>
      </c>
      <c r="F464" s="10">
        <v>3</v>
      </c>
      <c r="G464" s="10"/>
      <c r="H464" s="10"/>
      <c r="I464" s="10">
        <f>C464*E464*F464</f>
        <v>480</v>
      </c>
      <c r="J464" s="24"/>
      <c r="K464" s="10"/>
      <c r="L464" s="22"/>
    </row>
    <row r="465" spans="1:12" ht="15.75" x14ac:dyDescent="0.25">
      <c r="A465" s="12"/>
      <c r="B465" s="12"/>
      <c r="C465" s="9"/>
      <c r="D465" s="9"/>
      <c r="E465" s="9"/>
      <c r="F465" s="10"/>
      <c r="G465" s="10">
        <f>G463+G464</f>
        <v>0</v>
      </c>
      <c r="H465" s="16">
        <f>SUM(H463:H464)</f>
        <v>480</v>
      </c>
      <c r="I465" s="16">
        <f>SUM(I463:I464)</f>
        <v>480</v>
      </c>
      <c r="J465" s="16">
        <f>SUM(J462:J463)</f>
        <v>0</v>
      </c>
      <c r="K465" s="16">
        <f>SUM(K462:K463)</f>
        <v>0</v>
      </c>
      <c r="L465" s="16">
        <f>SUM(L462:L463)</f>
        <v>0</v>
      </c>
    </row>
    <row r="466" spans="1:12" ht="15.75" x14ac:dyDescent="0.25">
      <c r="A466" s="12"/>
      <c r="B466" s="12" t="s">
        <v>257</v>
      </c>
      <c r="C466" s="9"/>
      <c r="D466" s="9"/>
      <c r="E466" s="9"/>
      <c r="F466" s="10"/>
      <c r="G466" s="10">
        <f t="shared" ref="G466:L466" si="173">G465*0.1</f>
        <v>0</v>
      </c>
      <c r="H466" s="10">
        <f t="shared" si="173"/>
        <v>48</v>
      </c>
      <c r="I466" s="10">
        <f t="shared" si="173"/>
        <v>48</v>
      </c>
      <c r="J466" s="10">
        <f t="shared" si="173"/>
        <v>0</v>
      </c>
      <c r="K466" s="10">
        <f t="shared" si="173"/>
        <v>0</v>
      </c>
      <c r="L466" s="10">
        <f t="shared" si="173"/>
        <v>0</v>
      </c>
    </row>
    <row r="467" spans="1:12" ht="15.75" x14ac:dyDescent="0.25">
      <c r="A467" s="12"/>
      <c r="B467" s="12"/>
      <c r="C467" s="9"/>
      <c r="D467" s="9"/>
      <c r="E467" s="9"/>
      <c r="F467" s="10"/>
      <c r="G467" s="33">
        <f>SUM(G463:G464)</f>
        <v>0</v>
      </c>
      <c r="H467" s="7">
        <f>SUM(H465:H466)</f>
        <v>528</v>
      </c>
      <c r="I467" s="7">
        <f>SUM(I465:I466)</f>
        <v>528</v>
      </c>
      <c r="J467" s="7">
        <f>SUM(J465:J466)</f>
        <v>0</v>
      </c>
      <c r="K467" s="7">
        <f>SUM(K465:K466)</f>
        <v>0</v>
      </c>
      <c r="L467" s="7">
        <f>SUM(L465:L466)</f>
        <v>0</v>
      </c>
    </row>
    <row r="468" spans="1:12" ht="15.75" x14ac:dyDescent="0.25">
      <c r="A468" s="12"/>
      <c r="B468" s="12" t="s">
        <v>258</v>
      </c>
      <c r="C468" s="9"/>
      <c r="D468" s="9"/>
      <c r="E468" s="9"/>
      <c r="F468" s="10"/>
      <c r="G468" s="25">
        <v>0.222</v>
      </c>
      <c r="H468" s="32">
        <v>0.61699999999999999</v>
      </c>
      <c r="I468" s="25">
        <v>0.88800000000000001</v>
      </c>
      <c r="J468" s="16">
        <v>1.58</v>
      </c>
      <c r="K468" s="23">
        <f t="shared" ref="K468:L468" si="174">K467/6</f>
        <v>0</v>
      </c>
      <c r="L468" s="23">
        <f t="shared" si="174"/>
        <v>0</v>
      </c>
    </row>
    <row r="469" spans="1:12" ht="15.75" x14ac:dyDescent="0.25">
      <c r="A469" s="12"/>
      <c r="B469" s="12" t="s">
        <v>233</v>
      </c>
      <c r="C469" s="9"/>
      <c r="D469" s="9"/>
      <c r="E469" s="9"/>
      <c r="F469" s="10"/>
      <c r="G469" s="10">
        <f>G467*G468</f>
        <v>0</v>
      </c>
      <c r="H469" s="10">
        <f>H467*H468</f>
        <v>325.77600000000001</v>
      </c>
      <c r="I469" s="10">
        <f>I467*I468</f>
        <v>468.86400000000003</v>
      </c>
      <c r="J469" s="11">
        <f>J467*J468</f>
        <v>0</v>
      </c>
      <c r="K469" s="10"/>
      <c r="L469" s="11"/>
    </row>
    <row r="470" spans="1:12" ht="15.75" x14ac:dyDescent="0.25">
      <c r="A470" s="26"/>
      <c r="B470" s="27"/>
      <c r="C470" s="28"/>
      <c r="D470" s="28"/>
      <c r="E470" s="28"/>
      <c r="F470" s="29"/>
      <c r="G470" s="29"/>
      <c r="H470" s="29"/>
      <c r="I470" s="29"/>
      <c r="J470" s="30"/>
      <c r="K470" s="29"/>
      <c r="L470" s="31"/>
    </row>
    <row r="471" spans="1:12" x14ac:dyDescent="0.25">
      <c r="A471" s="14">
        <v>1</v>
      </c>
      <c r="B471" s="15" t="s">
        <v>255</v>
      </c>
      <c r="C471" s="11"/>
      <c r="D471" s="11"/>
      <c r="E471" s="11"/>
      <c r="F471" s="11"/>
      <c r="G471" s="11"/>
      <c r="H471" s="22"/>
      <c r="I471" s="22"/>
      <c r="J471" s="22"/>
      <c r="K471" s="22"/>
      <c r="L471" s="22"/>
    </row>
    <row r="472" spans="1:12" ht="15.75" x14ac:dyDescent="0.25">
      <c r="A472" s="12"/>
      <c r="B472" s="12" t="s">
        <v>256</v>
      </c>
      <c r="C472" s="9">
        <v>1</v>
      </c>
      <c r="D472" s="9" t="s">
        <v>232</v>
      </c>
      <c r="E472" s="9">
        <v>7</v>
      </c>
      <c r="F472" s="10">
        <v>6</v>
      </c>
      <c r="G472" s="10"/>
      <c r="H472" s="10"/>
      <c r="I472" s="10">
        <f>C472*E472*F472</f>
        <v>42</v>
      </c>
      <c r="J472" s="24"/>
      <c r="K472" s="10"/>
      <c r="L472" s="22"/>
    </row>
    <row r="473" spans="1:12" ht="15.75" x14ac:dyDescent="0.25">
      <c r="A473" s="12"/>
      <c r="B473" s="12"/>
      <c r="C473" s="9">
        <v>2</v>
      </c>
      <c r="D473" s="9" t="s">
        <v>232</v>
      </c>
      <c r="E473" s="9">
        <f>F472/0.15</f>
        <v>40</v>
      </c>
      <c r="F473" s="10">
        <v>1</v>
      </c>
      <c r="G473" s="10">
        <f>C473*E473*F473</f>
        <v>80</v>
      </c>
      <c r="H473" s="10"/>
      <c r="I473" s="10"/>
      <c r="J473" s="24"/>
      <c r="K473" s="10"/>
      <c r="L473" s="22"/>
    </row>
    <row r="474" spans="1:12" ht="15.75" x14ac:dyDescent="0.25">
      <c r="A474" s="12"/>
      <c r="B474" s="12" t="s">
        <v>344</v>
      </c>
      <c r="C474" s="9">
        <v>1</v>
      </c>
      <c r="D474" s="9" t="s">
        <v>232</v>
      </c>
      <c r="E474" s="9">
        <v>5</v>
      </c>
      <c r="F474" s="10">
        <v>15</v>
      </c>
      <c r="G474" s="10"/>
      <c r="H474" s="10"/>
      <c r="I474" s="10"/>
      <c r="J474" s="24">
        <f>C474*E474*F474</f>
        <v>75</v>
      </c>
      <c r="K474" s="10"/>
      <c r="L474" s="22"/>
    </row>
    <row r="475" spans="1:12" ht="15.75" x14ac:dyDescent="0.25">
      <c r="A475" s="12"/>
      <c r="B475" s="12"/>
      <c r="C475" s="9">
        <v>2</v>
      </c>
      <c r="D475" s="9" t="s">
        <v>232</v>
      </c>
      <c r="E475" s="9">
        <f>F474/0.15</f>
        <v>100</v>
      </c>
      <c r="F475" s="10">
        <v>1.2</v>
      </c>
      <c r="G475" s="10">
        <f>C475*E475*F475</f>
        <v>240</v>
      </c>
      <c r="H475" s="10"/>
      <c r="I475" s="10"/>
      <c r="J475" s="24"/>
      <c r="K475" s="10"/>
      <c r="L475" s="22"/>
    </row>
    <row r="476" spans="1:12" ht="15.75" x14ac:dyDescent="0.25">
      <c r="A476" s="12"/>
      <c r="B476" s="12" t="s">
        <v>345</v>
      </c>
      <c r="C476" s="9">
        <v>1</v>
      </c>
      <c r="D476" s="9" t="s">
        <v>232</v>
      </c>
      <c r="E476" s="9">
        <v>5</v>
      </c>
      <c r="F476" s="10">
        <v>5</v>
      </c>
      <c r="G476" s="10"/>
      <c r="H476" s="10"/>
      <c r="I476" s="10"/>
      <c r="J476" s="24">
        <f>C476*E476*F476</f>
        <v>25</v>
      </c>
      <c r="K476" s="10"/>
      <c r="L476" s="22"/>
    </row>
    <row r="477" spans="1:12" ht="15.75" x14ac:dyDescent="0.25">
      <c r="A477" s="12"/>
      <c r="B477" s="12"/>
      <c r="C477" s="9">
        <v>2</v>
      </c>
      <c r="D477" s="9" t="s">
        <v>232</v>
      </c>
      <c r="E477" s="74">
        <f>F476/0.15</f>
        <v>33.333333333333336</v>
      </c>
      <c r="F477" s="10">
        <v>1.2</v>
      </c>
      <c r="G477" s="10">
        <f>C477*E477*F477</f>
        <v>80</v>
      </c>
      <c r="H477" s="10"/>
      <c r="I477" s="10"/>
      <c r="J477" s="24"/>
      <c r="K477" s="10"/>
      <c r="L477" s="22"/>
    </row>
    <row r="478" spans="1:12" ht="15.75" x14ac:dyDescent="0.25">
      <c r="A478" s="12"/>
      <c r="B478" s="12" t="s">
        <v>346</v>
      </c>
      <c r="C478" s="9">
        <v>1</v>
      </c>
      <c r="D478" s="9" t="s">
        <v>232</v>
      </c>
      <c r="E478" s="9">
        <v>6</v>
      </c>
      <c r="F478" s="10">
        <v>18</v>
      </c>
      <c r="G478" s="10"/>
      <c r="H478" s="10"/>
      <c r="I478" s="10"/>
      <c r="J478" s="24">
        <f>C478*E478*F478</f>
        <v>108</v>
      </c>
      <c r="K478" s="10"/>
      <c r="L478" s="22"/>
    </row>
    <row r="479" spans="1:12" ht="15.75" x14ac:dyDescent="0.25">
      <c r="A479" s="12"/>
      <c r="B479" s="12"/>
      <c r="C479" s="9">
        <v>2</v>
      </c>
      <c r="D479" s="9" t="s">
        <v>232</v>
      </c>
      <c r="E479" s="9">
        <f>F478/0.15</f>
        <v>120</v>
      </c>
      <c r="F479" s="10">
        <v>1.2</v>
      </c>
      <c r="G479" s="10">
        <f>C479*E479*F479</f>
        <v>288</v>
      </c>
      <c r="H479" s="10"/>
      <c r="I479" s="10"/>
      <c r="J479" s="24"/>
      <c r="K479" s="10"/>
      <c r="L479" s="22"/>
    </row>
    <row r="480" spans="1:12" ht="15.75" x14ac:dyDescent="0.25">
      <c r="A480" s="12"/>
      <c r="B480" s="12" t="s">
        <v>364</v>
      </c>
      <c r="C480" s="9">
        <v>1</v>
      </c>
      <c r="D480" s="9" t="s">
        <v>232</v>
      </c>
      <c r="E480" s="9">
        <v>6</v>
      </c>
      <c r="F480" s="10">
        <v>2.85</v>
      </c>
      <c r="G480" s="10"/>
      <c r="H480" s="10"/>
      <c r="I480" s="10"/>
      <c r="J480" s="24"/>
      <c r="K480" s="10">
        <f>C480*E480*F480</f>
        <v>17.100000000000001</v>
      </c>
      <c r="L480" s="22"/>
    </row>
    <row r="481" spans="1:12" ht="15.75" x14ac:dyDescent="0.25">
      <c r="A481" s="12"/>
      <c r="B481" s="12"/>
      <c r="C481" s="9">
        <v>1</v>
      </c>
      <c r="D481" s="9" t="s">
        <v>232</v>
      </c>
      <c r="E481" s="9">
        <v>3</v>
      </c>
      <c r="F481" s="10">
        <v>2.85</v>
      </c>
      <c r="G481" s="10"/>
      <c r="H481" s="10"/>
      <c r="I481" s="10"/>
      <c r="J481" s="24">
        <f>C481*E481*F481</f>
        <v>8.5500000000000007</v>
      </c>
      <c r="K481" s="10"/>
      <c r="L481" s="22"/>
    </row>
    <row r="482" spans="1:12" ht="15.75" x14ac:dyDescent="0.25">
      <c r="A482" s="12"/>
      <c r="B482" s="12"/>
      <c r="C482" s="9">
        <v>1</v>
      </c>
      <c r="D482" s="9" t="s">
        <v>232</v>
      </c>
      <c r="E482" s="9">
        <v>2</v>
      </c>
      <c r="F482" s="10">
        <v>2.85</v>
      </c>
      <c r="G482" s="10"/>
      <c r="H482" s="10"/>
      <c r="I482" s="10">
        <f>C482*E482*F482</f>
        <v>5.7</v>
      </c>
      <c r="J482" s="24"/>
      <c r="K482" s="10"/>
      <c r="L482" s="22"/>
    </row>
    <row r="483" spans="1:12" ht="15.75" x14ac:dyDescent="0.25">
      <c r="A483" s="12"/>
      <c r="B483" s="12"/>
      <c r="C483" s="9">
        <v>2</v>
      </c>
      <c r="D483" s="9" t="s">
        <v>232</v>
      </c>
      <c r="E483" s="9">
        <f>F482/0.12</f>
        <v>23.75</v>
      </c>
      <c r="F483" s="10">
        <v>1.4</v>
      </c>
      <c r="G483" s="10">
        <f>C483*E483*F483</f>
        <v>66.5</v>
      </c>
      <c r="H483" s="10"/>
      <c r="I483" s="10"/>
      <c r="J483" s="24"/>
      <c r="K483" s="10"/>
      <c r="L483" s="22"/>
    </row>
    <row r="484" spans="1:12" ht="15.75" x14ac:dyDescent="0.25">
      <c r="A484" s="12"/>
      <c r="B484" s="12"/>
      <c r="C484" s="9"/>
      <c r="D484" s="9"/>
      <c r="E484" s="9"/>
      <c r="F484" s="10"/>
      <c r="G484" s="10"/>
      <c r="H484" s="10"/>
      <c r="I484" s="10"/>
      <c r="J484" s="24"/>
      <c r="K484" s="10"/>
      <c r="L484" s="22"/>
    </row>
    <row r="485" spans="1:12" ht="15.75" x14ac:dyDescent="0.25">
      <c r="A485" s="12"/>
      <c r="B485" s="12" t="s">
        <v>366</v>
      </c>
      <c r="C485" s="9">
        <v>1</v>
      </c>
      <c r="D485" s="9" t="s">
        <v>232</v>
      </c>
      <c r="E485" s="9">
        <v>6</v>
      </c>
      <c r="F485" s="10">
        <v>1</v>
      </c>
      <c r="G485" s="10"/>
      <c r="H485" s="10"/>
      <c r="I485" s="10"/>
      <c r="J485" s="24"/>
      <c r="K485" s="10">
        <f>C485*E485*F485</f>
        <v>6</v>
      </c>
      <c r="L485" s="22"/>
    </row>
    <row r="486" spans="1:12" ht="15.75" x14ac:dyDescent="0.25">
      <c r="A486" s="12"/>
      <c r="B486" s="12"/>
      <c r="C486" s="9">
        <v>1</v>
      </c>
      <c r="D486" s="9" t="s">
        <v>232</v>
      </c>
      <c r="E486" s="9">
        <f>F485/0.3</f>
        <v>3.3333333333333335</v>
      </c>
      <c r="F486" s="10">
        <v>1.4</v>
      </c>
      <c r="G486" s="10">
        <f>C486*E486*F486</f>
        <v>4.666666666666667</v>
      </c>
      <c r="H486" s="10"/>
      <c r="I486" s="10"/>
      <c r="J486" s="24"/>
      <c r="K486" s="10"/>
      <c r="L486" s="22"/>
    </row>
    <row r="487" spans="1:12" ht="15.75" x14ac:dyDescent="0.25">
      <c r="A487" s="12"/>
      <c r="B487" s="12" t="s">
        <v>367</v>
      </c>
      <c r="C487" s="9">
        <v>1</v>
      </c>
      <c r="D487" s="9" t="s">
        <v>232</v>
      </c>
      <c r="E487" s="9">
        <v>5</v>
      </c>
      <c r="F487" s="10">
        <v>1</v>
      </c>
      <c r="G487" s="10"/>
      <c r="H487" s="10"/>
      <c r="I487" s="10"/>
      <c r="J487" s="24">
        <f>C487*E487*F487</f>
        <v>5</v>
      </c>
      <c r="K487" s="10"/>
      <c r="L487" s="22"/>
    </row>
    <row r="488" spans="1:12" ht="15.75" x14ac:dyDescent="0.25">
      <c r="A488" s="12"/>
      <c r="B488" s="12"/>
      <c r="C488" s="9">
        <v>1</v>
      </c>
      <c r="D488" s="9" t="s">
        <v>232</v>
      </c>
      <c r="E488" s="9">
        <f>F487/0.3</f>
        <v>3.3333333333333335</v>
      </c>
      <c r="F488" s="10">
        <v>1.2</v>
      </c>
      <c r="G488" s="10">
        <f>C488*E488*F488</f>
        <v>4</v>
      </c>
      <c r="H488" s="10"/>
      <c r="I488" s="10"/>
      <c r="J488" s="24"/>
      <c r="K488" s="10"/>
      <c r="L488" s="22"/>
    </row>
    <row r="489" spans="1:12" ht="15.75" x14ac:dyDescent="0.25">
      <c r="A489" s="12"/>
      <c r="B489" s="12" t="s">
        <v>368</v>
      </c>
      <c r="C489" s="9">
        <v>1</v>
      </c>
      <c r="D489" s="9" t="s">
        <v>232</v>
      </c>
      <c r="E489" s="9">
        <v>6</v>
      </c>
      <c r="F489" s="10">
        <v>1.36</v>
      </c>
      <c r="G489" s="10"/>
      <c r="H489" s="10"/>
      <c r="I489" s="10"/>
      <c r="J489" s="24"/>
      <c r="K489" s="10">
        <f>C489*E489*F489</f>
        <v>8.16</v>
      </c>
      <c r="L489" s="22"/>
    </row>
    <row r="490" spans="1:12" ht="15.75" x14ac:dyDescent="0.25">
      <c r="A490" s="12"/>
      <c r="B490" s="12"/>
      <c r="C490" s="9">
        <v>2</v>
      </c>
      <c r="D490" s="9" t="s">
        <v>232</v>
      </c>
      <c r="E490" s="9">
        <f>F489/0.15</f>
        <v>9.0666666666666682</v>
      </c>
      <c r="F490" s="10">
        <v>0.75</v>
      </c>
      <c r="G490" s="10">
        <f>C490*E490*F490</f>
        <v>13.600000000000001</v>
      </c>
      <c r="H490" s="10"/>
      <c r="I490" s="10"/>
      <c r="J490" s="24"/>
      <c r="K490" s="10"/>
      <c r="L490" s="22"/>
    </row>
    <row r="491" spans="1:12" ht="15.75" x14ac:dyDescent="0.25">
      <c r="A491" s="12"/>
      <c r="B491" s="12" t="s">
        <v>369</v>
      </c>
      <c r="C491" s="9">
        <v>1</v>
      </c>
      <c r="D491" s="9" t="s">
        <v>232</v>
      </c>
      <c r="E491" s="9">
        <v>6</v>
      </c>
      <c r="F491" s="10">
        <v>1.36</v>
      </c>
      <c r="G491" s="10"/>
      <c r="H491" s="10"/>
      <c r="I491" s="10"/>
      <c r="J491" s="24">
        <f>C491*E491*F491</f>
        <v>8.16</v>
      </c>
      <c r="K491" s="10"/>
      <c r="L491" s="22"/>
    </row>
    <row r="492" spans="1:12" ht="15.75" x14ac:dyDescent="0.25">
      <c r="A492" s="12"/>
      <c r="B492" s="12"/>
      <c r="C492" s="9">
        <v>2</v>
      </c>
      <c r="D492" s="9" t="s">
        <v>232</v>
      </c>
      <c r="E492" s="9">
        <f>F491/0.15</f>
        <v>9.0666666666666682</v>
      </c>
      <c r="F492" s="10">
        <v>0.75</v>
      </c>
      <c r="G492" s="10">
        <f>C492*E492*F492</f>
        <v>13.600000000000001</v>
      </c>
      <c r="H492" s="10"/>
      <c r="I492" s="10"/>
      <c r="J492" s="24"/>
      <c r="K492" s="10"/>
      <c r="L492" s="22"/>
    </row>
    <row r="493" spans="1:12" ht="15.75" x14ac:dyDescent="0.25">
      <c r="A493" s="12"/>
      <c r="B493" s="12"/>
      <c r="C493" s="9"/>
      <c r="D493" s="9"/>
      <c r="E493" s="9"/>
      <c r="F493" s="10"/>
      <c r="G493" s="16">
        <f>SUM(G472:G492)</f>
        <v>790.36666666666667</v>
      </c>
      <c r="H493" s="16">
        <f t="shared" ref="H493" si="175">SUM(H472:H492)</f>
        <v>0</v>
      </c>
      <c r="I493" s="16">
        <f t="shared" ref="I493" si="176">SUM(I472:I492)</f>
        <v>47.7</v>
      </c>
      <c r="J493" s="16">
        <f t="shared" ref="J493" si="177">SUM(J472:J492)</f>
        <v>229.71</v>
      </c>
      <c r="K493" s="16">
        <f t="shared" ref="K493" si="178">SUM(K472:K492)</f>
        <v>31.26</v>
      </c>
      <c r="L493" s="16">
        <f t="shared" ref="L493" si="179">SUM(L472:L492)</f>
        <v>0</v>
      </c>
    </row>
    <row r="494" spans="1:12" ht="15.75" x14ac:dyDescent="0.25">
      <c r="A494" s="12"/>
      <c r="B494" s="12" t="s">
        <v>257</v>
      </c>
      <c r="C494" s="9"/>
      <c r="D494" s="9"/>
      <c r="E494" s="9"/>
      <c r="F494" s="10"/>
      <c r="G494" s="10">
        <f t="shared" ref="G494:L494" si="180">G493*0.1</f>
        <v>79.036666666666676</v>
      </c>
      <c r="H494" s="10">
        <f t="shared" si="180"/>
        <v>0</v>
      </c>
      <c r="I494" s="10">
        <f t="shared" si="180"/>
        <v>4.7700000000000005</v>
      </c>
      <c r="J494" s="10">
        <f t="shared" si="180"/>
        <v>22.971000000000004</v>
      </c>
      <c r="K494" s="10">
        <f t="shared" si="180"/>
        <v>3.1260000000000003</v>
      </c>
      <c r="L494" s="10">
        <f t="shared" si="180"/>
        <v>0</v>
      </c>
    </row>
    <row r="495" spans="1:12" ht="15.75" x14ac:dyDescent="0.25">
      <c r="A495" s="12"/>
      <c r="B495" s="12"/>
      <c r="C495" s="9"/>
      <c r="D495" s="9"/>
      <c r="E495" s="9"/>
      <c r="F495" s="10"/>
      <c r="G495" s="15">
        <f t="shared" ref="G495:L495" si="181">SUM(G493:G494)</f>
        <v>869.40333333333331</v>
      </c>
      <c r="H495" s="15">
        <f t="shared" si="181"/>
        <v>0</v>
      </c>
      <c r="I495" s="15">
        <f t="shared" si="181"/>
        <v>52.470000000000006</v>
      </c>
      <c r="J495" s="15">
        <f t="shared" si="181"/>
        <v>252.68100000000001</v>
      </c>
      <c r="K495" s="15">
        <f t="shared" si="181"/>
        <v>34.386000000000003</v>
      </c>
      <c r="L495" s="14">
        <f t="shared" si="181"/>
        <v>0</v>
      </c>
    </row>
    <row r="496" spans="1:12" ht="15.75" x14ac:dyDescent="0.25">
      <c r="A496" s="12"/>
      <c r="B496" s="12" t="s">
        <v>258</v>
      </c>
      <c r="C496" s="9"/>
      <c r="D496" s="9"/>
      <c r="E496" s="9"/>
      <c r="F496" s="10"/>
      <c r="G496" s="25">
        <v>0.222</v>
      </c>
      <c r="H496" s="25">
        <f t="shared" ref="H496" si="182">H495/6</f>
        <v>0</v>
      </c>
      <c r="I496" s="25">
        <v>0.88800000000000001</v>
      </c>
      <c r="J496" s="16">
        <v>1.58</v>
      </c>
      <c r="K496" s="16">
        <v>2.46</v>
      </c>
      <c r="L496" s="23">
        <f t="shared" ref="L496" si="183">L495/6</f>
        <v>0</v>
      </c>
    </row>
    <row r="497" spans="1:22" ht="15.75" x14ac:dyDescent="0.25">
      <c r="A497" s="12"/>
      <c r="B497" s="12" t="s">
        <v>233</v>
      </c>
      <c r="C497" s="9"/>
      <c r="D497" s="9"/>
      <c r="E497" s="9"/>
      <c r="F497" s="10"/>
      <c r="G497" s="10">
        <f>G495*G496</f>
        <v>193.00754000000001</v>
      </c>
      <c r="H497" s="10"/>
      <c r="I497" s="10">
        <f>I495*I496</f>
        <v>46.593360000000004</v>
      </c>
      <c r="J497" s="73">
        <f>J495*J496</f>
        <v>399.23598000000004</v>
      </c>
      <c r="K497" s="73">
        <f>K495*K496</f>
        <v>84.589560000000006</v>
      </c>
      <c r="L497" s="11"/>
    </row>
    <row r="498" spans="1:22" x14ac:dyDescent="0.25">
      <c r="A498" s="14">
        <v>4</v>
      </c>
      <c r="B498" s="15" t="s">
        <v>337</v>
      </c>
      <c r="C498" s="11"/>
      <c r="D498" s="11"/>
      <c r="E498" s="11"/>
      <c r="F498" s="11"/>
      <c r="G498" s="11"/>
      <c r="H498" s="22"/>
      <c r="I498" s="22"/>
      <c r="J498" s="22"/>
      <c r="K498" s="22"/>
      <c r="L498" s="22"/>
    </row>
    <row r="499" spans="1:22" ht="15.75" x14ac:dyDescent="0.25">
      <c r="A499" s="12"/>
      <c r="B499" s="12"/>
      <c r="C499" s="9">
        <v>1</v>
      </c>
      <c r="D499" s="9" t="s">
        <v>232</v>
      </c>
      <c r="E499" s="72">
        <f>F500/0.15</f>
        <v>61.2</v>
      </c>
      <c r="F499" s="10">
        <v>5.58</v>
      </c>
      <c r="G499" s="10"/>
      <c r="H499" s="10">
        <f t="shared" ref="H499:H502" si="184">C499*E499*F499</f>
        <v>341.49600000000004</v>
      </c>
      <c r="I499" s="10"/>
      <c r="J499" s="24"/>
      <c r="K499" s="10"/>
      <c r="L499" s="22"/>
    </row>
    <row r="500" spans="1:22" ht="15.75" x14ac:dyDescent="0.25">
      <c r="A500" s="12"/>
      <c r="B500" s="12"/>
      <c r="C500" s="9">
        <v>1</v>
      </c>
      <c r="D500" s="9" t="s">
        <v>232</v>
      </c>
      <c r="E500" s="72">
        <f>F499/0.15</f>
        <v>37.200000000000003</v>
      </c>
      <c r="F500" s="10">
        <v>9.18</v>
      </c>
      <c r="G500" s="10"/>
      <c r="H500" s="10">
        <f t="shared" si="184"/>
        <v>341.49600000000004</v>
      </c>
      <c r="I500" s="10"/>
      <c r="J500" s="24"/>
      <c r="K500" s="10"/>
      <c r="L500" s="22"/>
    </row>
    <row r="501" spans="1:22" ht="15.75" x14ac:dyDescent="0.25">
      <c r="A501" s="12"/>
      <c r="B501" s="12"/>
      <c r="C501" s="9">
        <v>1</v>
      </c>
      <c r="D501" s="9" t="s">
        <v>232</v>
      </c>
      <c r="E501" s="72">
        <f>F502/0.15</f>
        <v>28.000000000000004</v>
      </c>
      <c r="F501" s="10">
        <v>4.63</v>
      </c>
      <c r="G501" s="10"/>
      <c r="H501" s="10">
        <f t="shared" si="184"/>
        <v>129.64000000000001</v>
      </c>
      <c r="I501" s="10"/>
      <c r="J501" s="24"/>
      <c r="K501" s="10"/>
      <c r="L501" s="22"/>
    </row>
    <row r="502" spans="1:22" ht="15.75" x14ac:dyDescent="0.25">
      <c r="A502" s="12"/>
      <c r="B502" s="12"/>
      <c r="C502" s="9">
        <v>1</v>
      </c>
      <c r="D502" s="9" t="s">
        <v>232</v>
      </c>
      <c r="E502" s="72">
        <f>F501/0.15</f>
        <v>30.866666666666667</v>
      </c>
      <c r="F502" s="10">
        <v>4.2</v>
      </c>
      <c r="G502" s="10"/>
      <c r="H502" s="10">
        <f t="shared" si="184"/>
        <v>129.64000000000001</v>
      </c>
      <c r="I502" s="10"/>
      <c r="J502" s="24"/>
      <c r="K502" s="10"/>
      <c r="L502" s="22"/>
    </row>
    <row r="503" spans="1:22" ht="15.75" x14ac:dyDescent="0.25">
      <c r="A503" s="12"/>
      <c r="B503" s="12"/>
      <c r="C503" s="9"/>
      <c r="D503" s="9"/>
      <c r="E503" s="9"/>
      <c r="F503" s="10"/>
      <c r="G503" s="10">
        <f>G499+G500</f>
        <v>0</v>
      </c>
      <c r="H503" s="16">
        <f>SUM(H499:H502)</f>
        <v>942.27200000000005</v>
      </c>
      <c r="I503" s="16">
        <f>SUM(I498:I499)</f>
        <v>0</v>
      </c>
      <c r="J503" s="16">
        <f>SUM(J498:J499)</f>
        <v>0</v>
      </c>
      <c r="K503" s="16">
        <f>SUM(K498:K499)</f>
        <v>0</v>
      </c>
      <c r="L503" s="16">
        <f>SUM(L498:L499)</f>
        <v>0</v>
      </c>
    </row>
    <row r="504" spans="1:22" ht="15.75" x14ac:dyDescent="0.25">
      <c r="A504" s="12"/>
      <c r="B504" s="12" t="s">
        <v>257</v>
      </c>
      <c r="C504" s="9"/>
      <c r="D504" s="9"/>
      <c r="E504" s="9"/>
      <c r="F504" s="10"/>
      <c r="G504" s="10">
        <f t="shared" ref="G504" si="185">G503*0.1</f>
        <v>0</v>
      </c>
      <c r="H504" s="10">
        <f>H503*0.1</f>
        <v>94.227200000000011</v>
      </c>
      <c r="I504" s="10">
        <f t="shared" ref="I504:L504" si="186">I503*0.1</f>
        <v>0</v>
      </c>
      <c r="J504" s="10">
        <f t="shared" si="186"/>
        <v>0</v>
      </c>
      <c r="K504" s="10">
        <f t="shared" si="186"/>
        <v>0</v>
      </c>
      <c r="L504" s="10">
        <f t="shared" si="186"/>
        <v>0</v>
      </c>
    </row>
    <row r="505" spans="1:22" ht="15.75" x14ac:dyDescent="0.25">
      <c r="A505" s="12"/>
      <c r="B505" s="12"/>
      <c r="C505" s="9"/>
      <c r="D505" s="9"/>
      <c r="E505" s="9"/>
      <c r="F505" s="10"/>
      <c r="G505" s="33">
        <f>SUM(G499:G500)</f>
        <v>0</v>
      </c>
      <c r="H505" s="33">
        <f>SUM(H503:H504)</f>
        <v>1036.4992</v>
      </c>
      <c r="I505" s="7">
        <f>SUM(I503:I504)</f>
        <v>0</v>
      </c>
      <c r="J505" s="7">
        <f>SUM(J503:J504)</f>
        <v>0</v>
      </c>
      <c r="K505" s="7">
        <f>SUM(K503:K504)</f>
        <v>0</v>
      </c>
      <c r="L505" s="7">
        <f>SUM(L503:L504)</f>
        <v>0</v>
      </c>
    </row>
    <row r="506" spans="1:22" ht="15.75" x14ac:dyDescent="0.25">
      <c r="A506" s="12"/>
      <c r="B506" s="12" t="s">
        <v>258</v>
      </c>
      <c r="C506" s="9"/>
      <c r="D506" s="9"/>
      <c r="E506" s="9"/>
      <c r="F506" s="10"/>
      <c r="G506" s="25">
        <v>0.222</v>
      </c>
      <c r="H506" s="32">
        <v>0.61699999999999999</v>
      </c>
      <c r="I506" s="25">
        <v>0.88800000000000001</v>
      </c>
      <c r="J506" s="16">
        <v>1.58</v>
      </c>
      <c r="K506" s="23">
        <f t="shared" ref="K506:L506" si="187">K505/6</f>
        <v>0</v>
      </c>
      <c r="L506" s="23">
        <f t="shared" si="187"/>
        <v>0</v>
      </c>
    </row>
    <row r="507" spans="1:22" ht="15.75" x14ac:dyDescent="0.25">
      <c r="A507" s="12"/>
      <c r="B507" s="12" t="s">
        <v>233</v>
      </c>
      <c r="C507" s="9"/>
      <c r="D507" s="9"/>
      <c r="E507" s="9"/>
      <c r="F507" s="10"/>
      <c r="G507" s="10">
        <f>G505*G506</f>
        <v>0</v>
      </c>
      <c r="H507" s="10">
        <f>H505*H506</f>
        <v>639.52000639999994</v>
      </c>
      <c r="I507" s="10">
        <f>I505*I506</f>
        <v>0</v>
      </c>
      <c r="J507" s="11">
        <f>J505*J506</f>
        <v>0</v>
      </c>
      <c r="K507" s="10"/>
      <c r="L507" s="11"/>
    </row>
    <row r="508" spans="1:22" ht="15.75" x14ac:dyDescent="0.25">
      <c r="A508" s="26"/>
      <c r="B508" s="27"/>
      <c r="C508" s="28"/>
      <c r="D508" s="28"/>
      <c r="E508" s="28"/>
      <c r="F508" s="29"/>
      <c r="G508" s="29"/>
      <c r="H508" s="29"/>
      <c r="I508" s="29"/>
      <c r="J508" s="30"/>
      <c r="K508" s="29"/>
      <c r="L508" s="31"/>
    </row>
    <row r="509" spans="1:22" ht="15.75" x14ac:dyDescent="0.25">
      <c r="A509" s="26"/>
      <c r="B509" s="27"/>
      <c r="C509" s="28"/>
      <c r="D509" s="28"/>
      <c r="E509" s="28"/>
      <c r="F509" s="29"/>
      <c r="G509" s="29"/>
      <c r="H509" s="29"/>
      <c r="I509" s="29"/>
      <c r="J509" s="30"/>
      <c r="K509" s="29"/>
      <c r="L509" s="31"/>
    </row>
    <row r="510" spans="1:22" s="136" customFormat="1" ht="15.75" x14ac:dyDescent="0.25">
      <c r="B510" s="137" t="s">
        <v>376</v>
      </c>
      <c r="M510"/>
      <c r="N510"/>
      <c r="O510"/>
      <c r="P510"/>
      <c r="Q510"/>
      <c r="R510"/>
      <c r="S510"/>
      <c r="T510"/>
      <c r="U510"/>
      <c r="V510"/>
    </row>
    <row r="511" spans="1:22" x14ac:dyDescent="0.25">
      <c r="A511" s="14">
        <v>3</v>
      </c>
      <c r="B511" s="15" t="s">
        <v>260</v>
      </c>
      <c r="C511" s="11"/>
      <c r="D511" s="11"/>
      <c r="E511" s="11"/>
      <c r="F511" s="11"/>
      <c r="G511" s="11"/>
      <c r="H511" s="22"/>
      <c r="I511" s="22"/>
      <c r="J511" s="22"/>
      <c r="K511" s="22"/>
      <c r="L511" s="22"/>
    </row>
    <row r="512" spans="1:22" ht="15.75" x14ac:dyDescent="0.25">
      <c r="A512" s="12"/>
      <c r="B512" s="12" t="s">
        <v>237</v>
      </c>
      <c r="C512" s="9">
        <v>1</v>
      </c>
      <c r="D512" s="9" t="s">
        <v>232</v>
      </c>
      <c r="E512" s="9">
        <v>6</v>
      </c>
      <c r="F512" s="10">
        <v>4</v>
      </c>
      <c r="G512" s="10"/>
      <c r="H512" s="10"/>
      <c r="I512" s="10"/>
      <c r="J512" s="22">
        <f>C512*E512*F512</f>
        <v>24</v>
      </c>
      <c r="K512" s="10"/>
      <c r="L512" s="22"/>
    </row>
    <row r="513" spans="1:12" ht="15.75" x14ac:dyDescent="0.25">
      <c r="A513" s="12"/>
      <c r="B513" s="12"/>
      <c r="C513" s="9">
        <v>1</v>
      </c>
      <c r="D513" s="9" t="s">
        <v>232</v>
      </c>
      <c r="E513" s="9">
        <v>25</v>
      </c>
      <c r="F513" s="10">
        <v>1</v>
      </c>
      <c r="G513" s="10">
        <f>C513*E513*F513</f>
        <v>25</v>
      </c>
      <c r="H513" s="10"/>
      <c r="I513" s="10"/>
      <c r="J513" s="22"/>
      <c r="K513" s="10"/>
      <c r="L513" s="22"/>
    </row>
    <row r="514" spans="1:12" ht="15.75" x14ac:dyDescent="0.25">
      <c r="A514" s="12"/>
      <c r="B514" s="12" t="s">
        <v>342</v>
      </c>
      <c r="C514" s="9">
        <v>3</v>
      </c>
      <c r="D514" s="9" t="s">
        <v>232</v>
      </c>
      <c r="E514" s="9">
        <v>8</v>
      </c>
      <c r="F514" s="10">
        <v>4</v>
      </c>
      <c r="G514" s="10"/>
      <c r="H514" s="10"/>
      <c r="I514" s="10"/>
      <c r="J514" s="22">
        <f t="shared" ref="J514" si="188">C514*E514*F514</f>
        <v>96</v>
      </c>
      <c r="K514" s="10"/>
      <c r="L514" s="22"/>
    </row>
    <row r="515" spans="1:12" ht="15.75" x14ac:dyDescent="0.25">
      <c r="A515" s="12"/>
      <c r="B515" s="12"/>
      <c r="C515" s="9">
        <v>3</v>
      </c>
      <c r="D515" s="9" t="s">
        <v>232</v>
      </c>
      <c r="E515" s="9">
        <v>25</v>
      </c>
      <c r="F515" s="10">
        <v>1.1000000000000001</v>
      </c>
      <c r="G515" s="10">
        <f>C515*E515*F515</f>
        <v>82.5</v>
      </c>
      <c r="H515" s="10"/>
      <c r="I515" s="10"/>
      <c r="J515" s="22"/>
      <c r="K515" s="10"/>
      <c r="L515" s="22"/>
    </row>
    <row r="516" spans="1:12" ht="15.75" x14ac:dyDescent="0.25">
      <c r="A516" s="12"/>
      <c r="B516" s="12"/>
      <c r="C516" s="9"/>
      <c r="D516" s="9"/>
      <c r="E516" s="9"/>
      <c r="F516" s="10"/>
      <c r="G516" s="16">
        <f t="shared" ref="G516:L516" si="189">SUM(G512:G515)</f>
        <v>107.5</v>
      </c>
      <c r="H516" s="16">
        <f t="shared" si="189"/>
        <v>0</v>
      </c>
      <c r="I516" s="16">
        <f t="shared" si="189"/>
        <v>0</v>
      </c>
      <c r="J516" s="16">
        <f t="shared" si="189"/>
        <v>120</v>
      </c>
      <c r="K516" s="16">
        <f t="shared" si="189"/>
        <v>0</v>
      </c>
      <c r="L516" s="16">
        <f t="shared" si="189"/>
        <v>0</v>
      </c>
    </row>
    <row r="517" spans="1:12" ht="15.75" x14ac:dyDescent="0.25">
      <c r="A517" s="12"/>
      <c r="B517" s="12" t="s">
        <v>257</v>
      </c>
      <c r="C517" s="9"/>
      <c r="D517" s="9"/>
      <c r="E517" s="9"/>
      <c r="F517" s="10"/>
      <c r="G517" s="10">
        <f t="shared" ref="G517:L517" si="190">G516*0.1</f>
        <v>10.75</v>
      </c>
      <c r="H517" s="10">
        <f t="shared" si="190"/>
        <v>0</v>
      </c>
      <c r="I517" s="10">
        <f t="shared" si="190"/>
        <v>0</v>
      </c>
      <c r="J517" s="10">
        <f t="shared" si="190"/>
        <v>12</v>
      </c>
      <c r="K517" s="10">
        <f t="shared" si="190"/>
        <v>0</v>
      </c>
      <c r="L517" s="10">
        <f t="shared" si="190"/>
        <v>0</v>
      </c>
    </row>
    <row r="518" spans="1:12" ht="15.75" x14ac:dyDescent="0.25">
      <c r="A518" s="12"/>
      <c r="B518" s="12"/>
      <c r="C518" s="9"/>
      <c r="D518" s="9"/>
      <c r="E518" s="9"/>
      <c r="F518" s="10"/>
      <c r="G518" s="7">
        <f t="shared" ref="G518:L518" si="191">SUM(G516:G517)</f>
        <v>118.25</v>
      </c>
      <c r="H518" s="7">
        <f t="shared" si="191"/>
        <v>0</v>
      </c>
      <c r="I518" s="7">
        <f t="shared" si="191"/>
        <v>0</v>
      </c>
      <c r="J518" s="7">
        <f t="shared" si="191"/>
        <v>132</v>
      </c>
      <c r="K518" s="7">
        <f t="shared" si="191"/>
        <v>0</v>
      </c>
      <c r="L518" s="7">
        <f t="shared" si="191"/>
        <v>0</v>
      </c>
    </row>
    <row r="519" spans="1:12" ht="15.75" x14ac:dyDescent="0.25">
      <c r="A519" s="12"/>
      <c r="B519" s="12" t="s">
        <v>258</v>
      </c>
      <c r="C519" s="9"/>
      <c r="D519" s="9"/>
      <c r="E519" s="9"/>
      <c r="F519" s="10"/>
      <c r="G519" s="25">
        <v>0.222</v>
      </c>
      <c r="H519" s="25">
        <f t="shared" ref="H519" si="192">H518/6</f>
        <v>0</v>
      </c>
      <c r="I519" s="25">
        <v>0.88800000000000001</v>
      </c>
      <c r="J519" s="16">
        <v>1.58</v>
      </c>
      <c r="K519" s="25">
        <v>2.46</v>
      </c>
      <c r="L519" s="23">
        <f t="shared" ref="L519" si="193">L518/6</f>
        <v>0</v>
      </c>
    </row>
    <row r="520" spans="1:12" ht="15.75" x14ac:dyDescent="0.25">
      <c r="A520" s="12"/>
      <c r="B520" s="12" t="s">
        <v>233</v>
      </c>
      <c r="C520" s="9"/>
      <c r="D520" s="9"/>
      <c r="E520" s="9"/>
      <c r="F520" s="10"/>
      <c r="G520" s="10">
        <f>G518*G519</f>
        <v>26.2515</v>
      </c>
      <c r="H520" s="10"/>
      <c r="I520" s="10">
        <f>I518*I519</f>
        <v>0</v>
      </c>
      <c r="J520" s="11">
        <f>J518*J519</f>
        <v>208.56</v>
      </c>
      <c r="K520" s="11">
        <f>K518*K519</f>
        <v>0</v>
      </c>
      <c r="L520" s="11"/>
    </row>
    <row r="521" spans="1:12" x14ac:dyDescent="0.25">
      <c r="A521" s="14">
        <v>4</v>
      </c>
      <c r="B521" s="15" t="s">
        <v>362</v>
      </c>
      <c r="C521" s="11"/>
      <c r="D521" s="11"/>
      <c r="E521" s="11"/>
      <c r="F521" s="11"/>
      <c r="G521" s="11"/>
      <c r="H521" s="22"/>
      <c r="I521" s="22"/>
      <c r="J521" s="22"/>
      <c r="K521" s="22"/>
      <c r="L521" s="22"/>
    </row>
    <row r="522" spans="1:12" ht="15.75" x14ac:dyDescent="0.25">
      <c r="A522" s="12"/>
      <c r="B522" s="12" t="s">
        <v>259</v>
      </c>
      <c r="C522" s="9">
        <v>2</v>
      </c>
      <c r="D522" s="9" t="s">
        <v>232</v>
      </c>
      <c r="E522" s="74">
        <f>F523/0.15</f>
        <v>26.666666666666668</v>
      </c>
      <c r="F522" s="10">
        <v>12</v>
      </c>
      <c r="G522" s="10"/>
      <c r="H522" s="10">
        <f>C522*E522*F522</f>
        <v>640</v>
      </c>
      <c r="I522" s="10"/>
      <c r="J522" s="24"/>
      <c r="K522" s="10"/>
      <c r="L522" s="22"/>
    </row>
    <row r="523" spans="1:12" ht="15.75" x14ac:dyDescent="0.25">
      <c r="A523" s="12"/>
      <c r="B523" s="12" t="s">
        <v>259</v>
      </c>
      <c r="C523" s="9">
        <v>2</v>
      </c>
      <c r="D523" s="9" t="s">
        <v>232</v>
      </c>
      <c r="E523" s="9">
        <f>F522/0.15</f>
        <v>80</v>
      </c>
      <c r="F523" s="10">
        <v>4</v>
      </c>
      <c r="G523" s="10"/>
      <c r="H523" s="10"/>
      <c r="I523" s="10">
        <f>C523*E523*F523</f>
        <v>640</v>
      </c>
      <c r="J523" s="24"/>
      <c r="K523" s="10"/>
      <c r="L523" s="22"/>
    </row>
    <row r="524" spans="1:12" ht="15.75" x14ac:dyDescent="0.25">
      <c r="A524" s="12"/>
      <c r="B524" s="12"/>
      <c r="C524" s="9"/>
      <c r="D524" s="9"/>
      <c r="E524" s="9"/>
      <c r="F524" s="10"/>
      <c r="G524" s="10">
        <f>G522+G523</f>
        <v>0</v>
      </c>
      <c r="H524" s="16">
        <f>SUM(H522:H523)</f>
        <v>640</v>
      </c>
      <c r="I524" s="16">
        <f>SUM(I522:I523)</f>
        <v>640</v>
      </c>
      <c r="J524" s="16">
        <f>SUM(J521:J522)</f>
        <v>0</v>
      </c>
      <c r="K524" s="16">
        <f>SUM(K521:K522)</f>
        <v>0</v>
      </c>
      <c r="L524" s="16">
        <f>SUM(L521:L522)</f>
        <v>0</v>
      </c>
    </row>
    <row r="525" spans="1:12" ht="15.75" x14ac:dyDescent="0.25">
      <c r="A525" s="12"/>
      <c r="B525" s="12" t="s">
        <v>257</v>
      </c>
      <c r="C525" s="9"/>
      <c r="D525" s="9"/>
      <c r="E525" s="9"/>
      <c r="F525" s="10"/>
      <c r="G525" s="10">
        <f t="shared" ref="G525:L525" si="194">G524*0.1</f>
        <v>0</v>
      </c>
      <c r="H525" s="10">
        <f t="shared" si="194"/>
        <v>64</v>
      </c>
      <c r="I525" s="10">
        <f t="shared" si="194"/>
        <v>64</v>
      </c>
      <c r="J525" s="10">
        <f t="shared" si="194"/>
        <v>0</v>
      </c>
      <c r="K525" s="10">
        <f t="shared" si="194"/>
        <v>0</v>
      </c>
      <c r="L525" s="10">
        <f t="shared" si="194"/>
        <v>0</v>
      </c>
    </row>
    <row r="526" spans="1:12" ht="15.75" x14ac:dyDescent="0.25">
      <c r="A526" s="12"/>
      <c r="B526" s="12"/>
      <c r="C526" s="9"/>
      <c r="D526" s="9"/>
      <c r="E526" s="9"/>
      <c r="F526" s="10"/>
      <c r="G526" s="33">
        <f>SUM(G522:G523)</f>
        <v>0</v>
      </c>
      <c r="H526" s="7">
        <f>SUM(H524:H525)</f>
        <v>704</v>
      </c>
      <c r="I526" s="7">
        <f>SUM(I524:I525)</f>
        <v>704</v>
      </c>
      <c r="J526" s="7">
        <f>SUM(J524:J525)</f>
        <v>0</v>
      </c>
      <c r="K526" s="7">
        <f>SUM(K524:K525)</f>
        <v>0</v>
      </c>
      <c r="L526" s="7">
        <f>SUM(L524:L525)</f>
        <v>0</v>
      </c>
    </row>
    <row r="527" spans="1:12" ht="15.75" x14ac:dyDescent="0.25">
      <c r="A527" s="12"/>
      <c r="B527" s="12" t="s">
        <v>258</v>
      </c>
      <c r="C527" s="9"/>
      <c r="D527" s="9"/>
      <c r="E527" s="9"/>
      <c r="F527" s="10"/>
      <c r="G527" s="25">
        <v>0.222</v>
      </c>
      <c r="H527" s="32">
        <v>0.61699999999999999</v>
      </c>
      <c r="I527" s="25">
        <v>0.88800000000000001</v>
      </c>
      <c r="J527" s="16">
        <v>1.58</v>
      </c>
      <c r="K527" s="23">
        <f t="shared" ref="K527:L527" si="195">K526/6</f>
        <v>0</v>
      </c>
      <c r="L527" s="23">
        <f t="shared" si="195"/>
        <v>0</v>
      </c>
    </row>
    <row r="528" spans="1:12" ht="15.75" x14ac:dyDescent="0.25">
      <c r="A528" s="12"/>
      <c r="B528" s="12" t="s">
        <v>233</v>
      </c>
      <c r="C528" s="9"/>
      <c r="D528" s="9"/>
      <c r="E528" s="9"/>
      <c r="F528" s="10"/>
      <c r="G528" s="10">
        <f>G526*G527</f>
        <v>0</v>
      </c>
      <c r="H528" s="10">
        <f>H526*H527</f>
        <v>434.36799999999999</v>
      </c>
      <c r="I528" s="10">
        <f>I526*I527</f>
        <v>625.15200000000004</v>
      </c>
      <c r="J528" s="11">
        <f>J526*J527</f>
        <v>0</v>
      </c>
      <c r="K528" s="10"/>
      <c r="L528" s="11"/>
    </row>
    <row r="529" spans="1:12" ht="15.75" x14ac:dyDescent="0.25">
      <c r="A529" s="26"/>
      <c r="B529" s="27"/>
      <c r="C529" s="28"/>
      <c r="D529" s="28"/>
      <c r="E529" s="28"/>
      <c r="F529" s="29"/>
      <c r="G529" s="29"/>
      <c r="H529" s="29"/>
      <c r="I529" s="29"/>
      <c r="J529" s="30"/>
      <c r="K529" s="29"/>
      <c r="L529" s="31"/>
    </row>
    <row r="530" spans="1:12" x14ac:dyDescent="0.25">
      <c r="A530" s="14">
        <v>1</v>
      </c>
      <c r="B530" s="15" t="s">
        <v>255</v>
      </c>
      <c r="C530" s="11"/>
      <c r="D530" s="11"/>
      <c r="E530" s="11"/>
      <c r="F530" s="11"/>
      <c r="G530" s="11"/>
      <c r="H530" s="22"/>
      <c r="I530" s="22"/>
      <c r="J530" s="22"/>
      <c r="K530" s="22"/>
      <c r="L530" s="22"/>
    </row>
    <row r="531" spans="1:12" ht="15.75" x14ac:dyDescent="0.25">
      <c r="A531" s="12"/>
      <c r="B531" s="12" t="s">
        <v>256</v>
      </c>
      <c r="C531" s="9">
        <v>1</v>
      </c>
      <c r="D531" s="9" t="s">
        <v>232</v>
      </c>
      <c r="E531" s="9">
        <v>7</v>
      </c>
      <c r="F531" s="10">
        <v>7</v>
      </c>
      <c r="G531" s="10"/>
      <c r="H531" s="10"/>
      <c r="I531" s="10">
        <f>C531*E531*F531</f>
        <v>49</v>
      </c>
      <c r="J531" s="24"/>
      <c r="K531" s="10"/>
      <c r="L531" s="22"/>
    </row>
    <row r="532" spans="1:12" ht="15.75" x14ac:dyDescent="0.25">
      <c r="A532" s="12"/>
      <c r="B532" s="12"/>
      <c r="C532" s="9">
        <v>2</v>
      </c>
      <c r="D532" s="9" t="s">
        <v>232</v>
      </c>
      <c r="E532" s="74">
        <f>F531/0.15</f>
        <v>46.666666666666671</v>
      </c>
      <c r="F532" s="10">
        <v>1</v>
      </c>
      <c r="G532" s="10">
        <f>C532*E532*F532</f>
        <v>93.333333333333343</v>
      </c>
      <c r="H532" s="10"/>
      <c r="I532" s="10"/>
      <c r="J532" s="24"/>
      <c r="K532" s="10"/>
      <c r="L532" s="22"/>
    </row>
    <row r="533" spans="1:12" ht="15.75" x14ac:dyDescent="0.25">
      <c r="A533" s="12"/>
      <c r="B533" s="12" t="s">
        <v>344</v>
      </c>
      <c r="C533" s="9">
        <v>1</v>
      </c>
      <c r="D533" s="9" t="s">
        <v>232</v>
      </c>
      <c r="E533" s="9">
        <v>5</v>
      </c>
      <c r="F533" s="10">
        <v>6</v>
      </c>
      <c r="G533" s="10"/>
      <c r="H533" s="10"/>
      <c r="I533" s="10"/>
      <c r="J533" s="24">
        <f>C533*E533*F533</f>
        <v>30</v>
      </c>
      <c r="K533" s="10"/>
      <c r="L533" s="22"/>
    </row>
    <row r="534" spans="1:12" ht="15.75" x14ac:dyDescent="0.25">
      <c r="A534" s="12"/>
      <c r="B534" s="12"/>
      <c r="C534" s="9">
        <v>2</v>
      </c>
      <c r="D534" s="9" t="s">
        <v>232</v>
      </c>
      <c r="E534" s="9">
        <f>F533/0.15</f>
        <v>40</v>
      </c>
      <c r="F534" s="10">
        <v>1.2</v>
      </c>
      <c r="G534" s="10">
        <f>C534*E534*F534</f>
        <v>96</v>
      </c>
      <c r="H534" s="10"/>
      <c r="I534" s="10"/>
      <c r="J534" s="24"/>
      <c r="K534" s="10"/>
      <c r="L534" s="22"/>
    </row>
    <row r="535" spans="1:12" ht="15.75" x14ac:dyDescent="0.25">
      <c r="A535" s="12"/>
      <c r="B535" s="12"/>
      <c r="C535" s="9"/>
      <c r="D535" s="9"/>
      <c r="E535" s="9"/>
      <c r="F535" s="10"/>
      <c r="G535" s="10">
        <f>SUM(G531:G534)</f>
        <v>189.33333333333334</v>
      </c>
      <c r="H535" s="10">
        <f t="shared" ref="H535:L535" si="196">SUM(H531:H534)</f>
        <v>0</v>
      </c>
      <c r="I535" s="10">
        <f t="shared" si="196"/>
        <v>49</v>
      </c>
      <c r="J535" s="10">
        <f t="shared" si="196"/>
        <v>30</v>
      </c>
      <c r="K535" s="10">
        <f t="shared" si="196"/>
        <v>0</v>
      </c>
      <c r="L535" s="10">
        <f t="shared" si="196"/>
        <v>0</v>
      </c>
    </row>
    <row r="536" spans="1:12" ht="15.75" x14ac:dyDescent="0.25">
      <c r="A536" s="12"/>
      <c r="B536" s="12" t="s">
        <v>257</v>
      </c>
      <c r="C536" s="9"/>
      <c r="D536" s="9"/>
      <c r="E536" s="9"/>
      <c r="F536" s="10"/>
      <c r="G536" s="10">
        <f t="shared" ref="G536" si="197">G535*0.1</f>
        <v>18.933333333333334</v>
      </c>
      <c r="H536" s="10">
        <f>H535*0.1</f>
        <v>0</v>
      </c>
      <c r="I536" s="10">
        <f t="shared" ref="I536:L536" si="198">I535*0.1</f>
        <v>4.9000000000000004</v>
      </c>
      <c r="J536" s="10">
        <f t="shared" si="198"/>
        <v>3</v>
      </c>
      <c r="K536" s="10">
        <f t="shared" si="198"/>
        <v>0</v>
      </c>
      <c r="L536" s="10">
        <f t="shared" si="198"/>
        <v>0</v>
      </c>
    </row>
    <row r="537" spans="1:12" ht="15.75" x14ac:dyDescent="0.25">
      <c r="A537" s="12"/>
      <c r="B537" s="12"/>
      <c r="C537" s="9"/>
      <c r="D537" s="9"/>
      <c r="E537" s="9"/>
      <c r="F537" s="10"/>
      <c r="G537" s="33">
        <f>SUM(G535:G536)</f>
        <v>208.26666666666668</v>
      </c>
      <c r="H537" s="33">
        <f t="shared" ref="H537:J537" si="199">SUM(H535:H536)</f>
        <v>0</v>
      </c>
      <c r="I537" s="33">
        <f t="shared" si="199"/>
        <v>53.9</v>
      </c>
      <c r="J537" s="33">
        <f t="shared" si="199"/>
        <v>33</v>
      </c>
      <c r="K537" s="7">
        <f>SUM(K535:K536)</f>
        <v>0</v>
      </c>
      <c r="L537" s="7">
        <f>SUM(L535:L536)</f>
        <v>0</v>
      </c>
    </row>
    <row r="538" spans="1:12" ht="15.75" x14ac:dyDescent="0.25">
      <c r="A538" s="12"/>
      <c r="B538" s="12" t="s">
        <v>258</v>
      </c>
      <c r="C538" s="9"/>
      <c r="D538" s="9"/>
      <c r="E538" s="9"/>
      <c r="F538" s="10"/>
      <c r="G538" s="25">
        <v>0.222</v>
      </c>
      <c r="H538" s="32">
        <v>0.61699999999999999</v>
      </c>
      <c r="I538" s="25">
        <v>0.88800000000000001</v>
      </c>
      <c r="J538" s="16">
        <v>1.58</v>
      </c>
      <c r="K538" s="23">
        <f t="shared" ref="K538:L538" si="200">K537/6</f>
        <v>0</v>
      </c>
      <c r="L538" s="23">
        <f t="shared" si="200"/>
        <v>0</v>
      </c>
    </row>
    <row r="539" spans="1:12" ht="15.75" x14ac:dyDescent="0.25">
      <c r="A539" s="12"/>
      <c r="B539" s="12" t="s">
        <v>233</v>
      </c>
      <c r="C539" s="9"/>
      <c r="D539" s="9"/>
      <c r="E539" s="9"/>
      <c r="F539" s="10"/>
      <c r="G539" s="10">
        <f>G537*G538</f>
        <v>46.235200000000006</v>
      </c>
      <c r="H539" s="10">
        <f>H537*H538</f>
        <v>0</v>
      </c>
      <c r="I539" s="10">
        <f>I537*I538</f>
        <v>47.863199999999999</v>
      </c>
      <c r="J539" s="11">
        <f>J537*J538</f>
        <v>52.14</v>
      </c>
      <c r="K539" s="10"/>
      <c r="L539" s="11"/>
    </row>
    <row r="540" spans="1:12" ht="15.75" x14ac:dyDescent="0.25">
      <c r="A540" s="26"/>
      <c r="B540" s="27"/>
      <c r="C540" s="28"/>
      <c r="D540" s="28"/>
      <c r="E540" s="28"/>
      <c r="F540" s="29"/>
      <c r="G540" s="29"/>
      <c r="H540" s="29"/>
      <c r="I540" s="29"/>
      <c r="J540" s="30"/>
      <c r="K540" s="29"/>
      <c r="L540" s="31"/>
    </row>
    <row r="541" spans="1:12" x14ac:dyDescent="0.25">
      <c r="A541" s="14">
        <v>4</v>
      </c>
      <c r="B541" s="15" t="s">
        <v>378</v>
      </c>
      <c r="C541" s="11"/>
      <c r="D541" s="11"/>
      <c r="E541" s="11"/>
      <c r="F541" s="11"/>
      <c r="G541" s="11"/>
      <c r="H541" s="22"/>
      <c r="I541" s="22"/>
      <c r="J541" s="22"/>
      <c r="K541" s="22"/>
      <c r="L541" s="22"/>
    </row>
    <row r="542" spans="1:12" ht="15.75" x14ac:dyDescent="0.25">
      <c r="A542" s="12"/>
      <c r="B542" s="12"/>
      <c r="C542" s="9">
        <v>2</v>
      </c>
      <c r="D542" s="9" t="s">
        <v>232</v>
      </c>
      <c r="E542" s="72">
        <f>F543/0.12</f>
        <v>8.3333333333333339</v>
      </c>
      <c r="F542" s="10">
        <v>15.5</v>
      </c>
      <c r="G542" s="10"/>
      <c r="H542" s="10">
        <f>C542*E542*F542</f>
        <v>258.33333333333337</v>
      </c>
      <c r="I542" s="10"/>
      <c r="J542" s="24"/>
      <c r="K542" s="10"/>
      <c r="L542" s="22"/>
    </row>
    <row r="543" spans="1:12" ht="15.75" x14ac:dyDescent="0.25">
      <c r="A543" s="12"/>
      <c r="B543" s="12"/>
      <c r="C543" s="9">
        <v>2</v>
      </c>
      <c r="D543" s="9" t="s">
        <v>232</v>
      </c>
      <c r="E543" s="72">
        <f>F542/0.2</f>
        <v>77.5</v>
      </c>
      <c r="F543" s="10">
        <v>1</v>
      </c>
      <c r="G543" s="10"/>
      <c r="H543" s="10">
        <f>C543*E543*F543</f>
        <v>155</v>
      </c>
      <c r="I543" s="10"/>
      <c r="J543" s="24"/>
      <c r="K543" s="10"/>
      <c r="L543" s="22"/>
    </row>
    <row r="544" spans="1:12" ht="15.75" x14ac:dyDescent="0.25">
      <c r="A544" s="12"/>
      <c r="B544" s="12"/>
      <c r="C544" s="9"/>
      <c r="D544" s="9"/>
      <c r="E544" s="9"/>
      <c r="F544" s="10"/>
      <c r="G544" s="10">
        <f>G542+G543</f>
        <v>0</v>
      </c>
      <c r="H544" s="16">
        <f>SUM(H542:H543)</f>
        <v>413.33333333333337</v>
      </c>
      <c r="I544" s="16">
        <f>SUM(I541:I542)</f>
        <v>0</v>
      </c>
      <c r="J544" s="16">
        <f>SUM(J541:J542)</f>
        <v>0</v>
      </c>
      <c r="K544" s="16">
        <f>SUM(K541:K542)</f>
        <v>0</v>
      </c>
      <c r="L544" s="16">
        <f>SUM(L541:L542)</f>
        <v>0</v>
      </c>
    </row>
    <row r="545" spans="1:12" ht="15.75" x14ac:dyDescent="0.25">
      <c r="A545" s="12"/>
      <c r="B545" s="12" t="s">
        <v>257</v>
      </c>
      <c r="C545" s="9"/>
      <c r="D545" s="9"/>
      <c r="E545" s="9"/>
      <c r="F545" s="10"/>
      <c r="G545" s="10">
        <f t="shared" ref="G545" si="201">G544*0.1</f>
        <v>0</v>
      </c>
      <c r="H545" s="10">
        <f>H544*0.1</f>
        <v>41.333333333333343</v>
      </c>
      <c r="I545" s="10">
        <f t="shared" ref="I545:L545" si="202">I544*0.1</f>
        <v>0</v>
      </c>
      <c r="J545" s="10">
        <f t="shared" si="202"/>
        <v>0</v>
      </c>
      <c r="K545" s="10">
        <f t="shared" si="202"/>
        <v>0</v>
      </c>
      <c r="L545" s="10">
        <f t="shared" si="202"/>
        <v>0</v>
      </c>
    </row>
    <row r="546" spans="1:12" ht="15.75" x14ac:dyDescent="0.25">
      <c r="A546" s="12"/>
      <c r="B546" s="12"/>
      <c r="C546" s="9"/>
      <c r="D546" s="9"/>
      <c r="E546" s="9"/>
      <c r="F546" s="10"/>
      <c r="G546" s="33">
        <f>SUM(G542:G543)</f>
        <v>0</v>
      </c>
      <c r="H546" s="33">
        <f>SUM(H544:H545)</f>
        <v>454.66666666666674</v>
      </c>
      <c r="I546" s="7">
        <f>SUM(I544:I545)</f>
        <v>0</v>
      </c>
      <c r="J546" s="7">
        <f>SUM(J544:J545)</f>
        <v>0</v>
      </c>
      <c r="K546" s="7">
        <f>SUM(K544:K545)</f>
        <v>0</v>
      </c>
      <c r="L546" s="7">
        <f>SUM(L544:L545)</f>
        <v>0</v>
      </c>
    </row>
    <row r="547" spans="1:12" ht="15.75" x14ac:dyDescent="0.25">
      <c r="A547" s="12"/>
      <c r="B547" s="12" t="s">
        <v>258</v>
      </c>
      <c r="C547" s="9"/>
      <c r="D547" s="9"/>
      <c r="E547" s="9"/>
      <c r="F547" s="10"/>
      <c r="G547" s="25">
        <v>0.222</v>
      </c>
      <c r="H547" s="32">
        <v>0.61699999999999999</v>
      </c>
      <c r="I547" s="25">
        <v>0.88800000000000001</v>
      </c>
      <c r="J547" s="16">
        <v>1.58</v>
      </c>
      <c r="K547" s="23">
        <f t="shared" ref="K547:L547" si="203">K546/6</f>
        <v>0</v>
      </c>
      <c r="L547" s="23">
        <f t="shared" si="203"/>
        <v>0</v>
      </c>
    </row>
    <row r="548" spans="1:12" ht="15.75" x14ac:dyDescent="0.25">
      <c r="A548" s="12"/>
      <c r="B548" s="12" t="s">
        <v>233</v>
      </c>
      <c r="C548" s="9"/>
      <c r="D548" s="9"/>
      <c r="E548" s="9"/>
      <c r="F548" s="10"/>
      <c r="G548" s="10">
        <f>G546*G547</f>
        <v>0</v>
      </c>
      <c r="H548" s="10">
        <f>H546*H547</f>
        <v>280.5293333333334</v>
      </c>
      <c r="I548" s="10">
        <f>I546*I547</f>
        <v>0</v>
      </c>
      <c r="J548" s="11">
        <f>J546*J547</f>
        <v>0</v>
      </c>
      <c r="K548" s="10"/>
      <c r="L548" s="11"/>
    </row>
    <row r="549" spans="1:12" ht="15.75" x14ac:dyDescent="0.25">
      <c r="A549" s="26"/>
      <c r="B549" s="27"/>
      <c r="C549" s="28"/>
      <c r="D549" s="28"/>
      <c r="E549" s="28"/>
      <c r="F549" s="29"/>
      <c r="G549" s="29"/>
      <c r="H549" s="29"/>
      <c r="I549" s="29"/>
      <c r="J549" s="30"/>
      <c r="K549" s="29"/>
      <c r="L549" s="31"/>
    </row>
    <row r="550" spans="1:12" x14ac:dyDescent="0.25">
      <c r="A550" s="14">
        <v>4</v>
      </c>
      <c r="B550" s="15" t="s">
        <v>343</v>
      </c>
      <c r="C550" s="11"/>
      <c r="D550" s="11"/>
      <c r="E550" s="11"/>
      <c r="F550" s="11"/>
      <c r="G550" s="11"/>
      <c r="H550" s="22"/>
      <c r="I550" s="22"/>
      <c r="J550" s="22"/>
      <c r="K550" s="22"/>
      <c r="L550" s="22"/>
    </row>
    <row r="551" spans="1:12" ht="15.75" x14ac:dyDescent="0.25">
      <c r="A551" s="12"/>
      <c r="B551" s="12"/>
      <c r="C551" s="9">
        <v>1</v>
      </c>
      <c r="D551" s="9" t="s">
        <v>232</v>
      </c>
      <c r="E551" s="72">
        <f>F552/0.12</f>
        <v>8.3333333333333339</v>
      </c>
      <c r="F551" s="10">
        <v>15.5</v>
      </c>
      <c r="G551" s="10"/>
      <c r="H551" s="10">
        <f t="shared" ref="H551:H552" si="204">C551*E551*F551</f>
        <v>129.16666666666669</v>
      </c>
      <c r="I551" s="10"/>
      <c r="J551" s="24"/>
      <c r="K551" s="10"/>
      <c r="L551" s="22"/>
    </row>
    <row r="552" spans="1:12" ht="15.75" x14ac:dyDescent="0.25">
      <c r="A552" s="12"/>
      <c r="B552" s="12"/>
      <c r="C552" s="9">
        <v>1</v>
      </c>
      <c r="D552" s="9" t="s">
        <v>232</v>
      </c>
      <c r="E552" s="72">
        <f>F551/0.2</f>
        <v>77.5</v>
      </c>
      <c r="F552" s="10">
        <v>1</v>
      </c>
      <c r="G552" s="10"/>
      <c r="H552" s="10">
        <f t="shared" si="204"/>
        <v>77.5</v>
      </c>
      <c r="I552" s="10"/>
      <c r="J552" s="24"/>
      <c r="K552" s="10"/>
      <c r="L552" s="22"/>
    </row>
    <row r="553" spans="1:12" ht="15.75" x14ac:dyDescent="0.25">
      <c r="A553" s="12"/>
      <c r="B553" s="12"/>
      <c r="C553" s="9"/>
      <c r="D553" s="9"/>
      <c r="E553" s="9"/>
      <c r="F553" s="10"/>
      <c r="G553" s="10">
        <f>G551+G552</f>
        <v>0</v>
      </c>
      <c r="H553" s="16">
        <f>SUM(H551:H552)</f>
        <v>206.66666666666669</v>
      </c>
      <c r="I553" s="16">
        <f>SUM(I550:I551)</f>
        <v>0</v>
      </c>
      <c r="J553" s="16">
        <f>SUM(J550:J551)</f>
        <v>0</v>
      </c>
      <c r="K553" s="16">
        <f>SUM(K550:K551)</f>
        <v>0</v>
      </c>
      <c r="L553" s="16">
        <f>SUM(L550:L551)</f>
        <v>0</v>
      </c>
    </row>
    <row r="554" spans="1:12" ht="15.75" x14ac:dyDescent="0.25">
      <c r="A554" s="12"/>
      <c r="B554" s="12" t="s">
        <v>257</v>
      </c>
      <c r="C554" s="9"/>
      <c r="D554" s="9"/>
      <c r="E554" s="9"/>
      <c r="F554" s="10"/>
      <c r="G554" s="10">
        <f t="shared" ref="G554" si="205">G553*0.1</f>
        <v>0</v>
      </c>
      <c r="H554" s="10">
        <f>H553*0.1</f>
        <v>20.666666666666671</v>
      </c>
      <c r="I554" s="10">
        <f t="shared" ref="I554:L554" si="206">I553*0.1</f>
        <v>0</v>
      </c>
      <c r="J554" s="10">
        <f t="shared" si="206"/>
        <v>0</v>
      </c>
      <c r="K554" s="10">
        <f t="shared" si="206"/>
        <v>0</v>
      </c>
      <c r="L554" s="10">
        <f t="shared" si="206"/>
        <v>0</v>
      </c>
    </row>
    <row r="555" spans="1:12" ht="15.75" x14ac:dyDescent="0.25">
      <c r="A555" s="12"/>
      <c r="B555" s="12"/>
      <c r="C555" s="9"/>
      <c r="D555" s="9"/>
      <c r="E555" s="9"/>
      <c r="F555" s="10"/>
      <c r="G555" s="33">
        <f>SUM(G551:G552)</f>
        <v>0</v>
      </c>
      <c r="H555" s="33">
        <f>SUM(H553:H554)</f>
        <v>227.33333333333337</v>
      </c>
      <c r="I555" s="7">
        <f>SUM(I553:I554)</f>
        <v>0</v>
      </c>
      <c r="J555" s="7">
        <f>SUM(J553:J554)</f>
        <v>0</v>
      </c>
      <c r="K555" s="7">
        <f>SUM(K553:K554)</f>
        <v>0</v>
      </c>
      <c r="L555" s="7">
        <f>SUM(L553:L554)</f>
        <v>0</v>
      </c>
    </row>
    <row r="556" spans="1:12" ht="15.75" x14ac:dyDescent="0.25">
      <c r="A556" s="12"/>
      <c r="B556" s="12" t="s">
        <v>258</v>
      </c>
      <c r="C556" s="9"/>
      <c r="D556" s="9"/>
      <c r="E556" s="9"/>
      <c r="F556" s="10"/>
      <c r="G556" s="25">
        <v>0.222</v>
      </c>
      <c r="H556" s="32">
        <v>0.61699999999999999</v>
      </c>
      <c r="I556" s="25">
        <v>0.88800000000000001</v>
      </c>
      <c r="J556" s="16">
        <v>1.58</v>
      </c>
      <c r="K556" s="23">
        <f t="shared" ref="K556:L556" si="207">K555/6</f>
        <v>0</v>
      </c>
      <c r="L556" s="23">
        <f t="shared" si="207"/>
        <v>0</v>
      </c>
    </row>
    <row r="557" spans="1:12" ht="15.75" x14ac:dyDescent="0.25">
      <c r="A557" s="12"/>
      <c r="B557" s="12" t="s">
        <v>233</v>
      </c>
      <c r="C557" s="9"/>
      <c r="D557" s="9"/>
      <c r="E557" s="9"/>
      <c r="F557" s="10"/>
      <c r="G557" s="10">
        <f>G555*G556</f>
        <v>0</v>
      </c>
      <c r="H557" s="10">
        <f>H555*H556</f>
        <v>140.2646666666667</v>
      </c>
      <c r="I557" s="10">
        <f>I555*I556</f>
        <v>0</v>
      </c>
      <c r="J557" s="11">
        <f>J555*J556</f>
        <v>0</v>
      </c>
      <c r="K557" s="10"/>
      <c r="L557" s="11"/>
    </row>
    <row r="558" spans="1:12" ht="15.75" x14ac:dyDescent="0.25">
      <c r="A558" s="26"/>
      <c r="B558" s="27"/>
      <c r="C558" s="28"/>
      <c r="D558" s="28"/>
      <c r="E558" s="28"/>
      <c r="F558" s="29"/>
      <c r="G558" s="29"/>
      <c r="H558" s="29"/>
      <c r="I558" s="29"/>
      <c r="J558" s="30"/>
      <c r="K558" s="29"/>
      <c r="L558" s="31"/>
    </row>
    <row r="559" spans="1:12" ht="15.75" x14ac:dyDescent="0.25">
      <c r="A559" s="26"/>
      <c r="B559" s="27"/>
      <c r="C559" s="28"/>
      <c r="D559" s="28"/>
      <c r="E559" s="28"/>
      <c r="F559" s="29"/>
      <c r="G559" s="29"/>
      <c r="H559" s="29"/>
      <c r="I559" s="29"/>
      <c r="J559" s="30"/>
      <c r="K559" s="29"/>
      <c r="L559" s="31"/>
    </row>
    <row r="560" spans="1:12" ht="15.75" x14ac:dyDescent="0.25">
      <c r="A560" s="26"/>
      <c r="B560" s="27"/>
      <c r="C560" s="28"/>
      <c r="D560" s="28"/>
      <c r="E560" s="28"/>
      <c r="F560" s="29"/>
      <c r="G560" s="29"/>
      <c r="H560" s="29"/>
      <c r="I560" s="29"/>
      <c r="J560" s="30"/>
      <c r="K560" s="29"/>
      <c r="L560" s="31"/>
    </row>
    <row r="561" spans="1:12" ht="15.75" x14ac:dyDescent="0.25">
      <c r="A561" s="26"/>
      <c r="B561" s="27"/>
      <c r="C561" s="28"/>
      <c r="D561" s="28"/>
      <c r="E561" s="28"/>
      <c r="F561" s="29"/>
      <c r="G561" s="29"/>
      <c r="H561" s="29"/>
      <c r="I561" s="29"/>
      <c r="J561" s="30"/>
      <c r="K561" s="29"/>
      <c r="L561" s="31"/>
    </row>
    <row r="562" spans="1:12" ht="15.75" x14ac:dyDescent="0.25">
      <c r="A562" s="26"/>
      <c r="B562" s="27"/>
      <c r="C562" s="28"/>
      <c r="D562" s="28"/>
      <c r="E562" s="28"/>
      <c r="F562" s="29"/>
      <c r="G562" s="29"/>
      <c r="H562" s="29"/>
      <c r="I562" s="29"/>
      <c r="J562" s="30"/>
      <c r="K562" s="29"/>
      <c r="L562" s="31"/>
    </row>
    <row r="563" spans="1:12" ht="15.75" x14ac:dyDescent="0.25">
      <c r="A563" s="223" t="s">
        <v>248</v>
      </c>
      <c r="B563" s="224"/>
      <c r="C563" s="224"/>
      <c r="D563" s="224"/>
      <c r="E563" s="224"/>
      <c r="F563" s="224"/>
      <c r="G563" s="224"/>
      <c r="H563" s="224"/>
      <c r="I563" s="224"/>
      <c r="J563" s="224"/>
      <c r="K563" s="224"/>
      <c r="L563" s="225"/>
    </row>
    <row r="564" spans="1:12" x14ac:dyDescent="0.25">
      <c r="A564" s="19" t="s">
        <v>2</v>
      </c>
      <c r="B564" s="20" t="s">
        <v>226</v>
      </c>
      <c r="C564" s="220" t="s">
        <v>227</v>
      </c>
      <c r="D564" s="221"/>
      <c r="E564" s="222"/>
      <c r="F564" s="20" t="s">
        <v>228</v>
      </c>
      <c r="G564" s="21" t="s">
        <v>249</v>
      </c>
      <c r="H564" s="21" t="s">
        <v>250</v>
      </c>
      <c r="I564" s="21" t="s">
        <v>251</v>
      </c>
      <c r="J564" s="21" t="s">
        <v>252</v>
      </c>
      <c r="K564" s="21" t="s">
        <v>253</v>
      </c>
      <c r="L564" s="21" t="s">
        <v>254</v>
      </c>
    </row>
    <row r="565" spans="1:12" x14ac:dyDescent="0.25">
      <c r="A565" s="14">
        <v>1</v>
      </c>
      <c r="B565" s="15" t="s">
        <v>255</v>
      </c>
      <c r="C565" s="11"/>
      <c r="D565" s="11"/>
      <c r="E565" s="11"/>
      <c r="F565" s="11"/>
      <c r="G565" s="11"/>
      <c r="H565" s="22"/>
      <c r="I565" s="22"/>
      <c r="J565" s="22"/>
      <c r="K565" s="22"/>
      <c r="L565" s="22"/>
    </row>
    <row r="566" spans="1:12" ht="15.75" x14ac:dyDescent="0.25">
      <c r="A566" s="12"/>
      <c r="B566" s="12" t="s">
        <v>256</v>
      </c>
      <c r="C566" s="9">
        <v>1</v>
      </c>
      <c r="D566" s="9" t="s">
        <v>232</v>
      </c>
      <c r="E566" s="9">
        <v>7</v>
      </c>
      <c r="F566" s="10">
        <v>6</v>
      </c>
      <c r="G566" s="10"/>
      <c r="H566" s="10"/>
      <c r="I566" s="10">
        <f>C566*E566*F566</f>
        <v>42</v>
      </c>
      <c r="J566" s="24"/>
      <c r="K566" s="10"/>
      <c r="L566" s="22"/>
    </row>
    <row r="567" spans="1:12" ht="15.75" x14ac:dyDescent="0.25">
      <c r="A567" s="12"/>
      <c r="B567" s="12"/>
      <c r="C567" s="9">
        <v>2</v>
      </c>
      <c r="D567" s="9" t="s">
        <v>232</v>
      </c>
      <c r="E567" s="9">
        <v>111</v>
      </c>
      <c r="F567" s="10">
        <v>1</v>
      </c>
      <c r="G567" s="10">
        <f>C567*E567*F567</f>
        <v>222</v>
      </c>
      <c r="H567" s="10"/>
      <c r="I567" s="10"/>
      <c r="J567" s="24"/>
      <c r="K567" s="10"/>
      <c r="L567" s="22"/>
    </row>
    <row r="568" spans="1:12" ht="15.75" x14ac:dyDescent="0.25">
      <c r="A568" s="12"/>
      <c r="B568" s="12" t="s">
        <v>344</v>
      </c>
      <c r="C568" s="9">
        <v>1</v>
      </c>
      <c r="D568" s="9" t="s">
        <v>232</v>
      </c>
      <c r="E568" s="9">
        <v>5</v>
      </c>
      <c r="F568" s="10">
        <v>15</v>
      </c>
      <c r="G568" s="10"/>
      <c r="H568" s="10"/>
      <c r="I568" s="10"/>
      <c r="J568" s="24">
        <f>C568*E568*F568</f>
        <v>75</v>
      </c>
      <c r="K568" s="10"/>
      <c r="L568" s="22"/>
    </row>
    <row r="569" spans="1:12" ht="15.75" x14ac:dyDescent="0.25">
      <c r="A569" s="12"/>
      <c r="B569" s="12"/>
      <c r="C569" s="9">
        <v>2</v>
      </c>
      <c r="D569" s="9" t="s">
        <v>232</v>
      </c>
      <c r="E569" s="9">
        <v>186</v>
      </c>
      <c r="F569" s="10">
        <v>1.2</v>
      </c>
      <c r="G569" s="10">
        <f>C569*E569*F569</f>
        <v>446.4</v>
      </c>
      <c r="H569" s="10"/>
      <c r="I569" s="10"/>
      <c r="J569" s="24"/>
      <c r="K569" s="10"/>
      <c r="L569" s="22"/>
    </row>
    <row r="570" spans="1:12" ht="15.75" x14ac:dyDescent="0.25">
      <c r="A570" s="12"/>
      <c r="B570" s="12" t="s">
        <v>345</v>
      </c>
      <c r="C570" s="9">
        <v>1</v>
      </c>
      <c r="D570" s="9" t="s">
        <v>232</v>
      </c>
      <c r="E570" s="9">
        <v>5</v>
      </c>
      <c r="F570" s="10">
        <v>9</v>
      </c>
      <c r="G570" s="10"/>
      <c r="H570" s="10"/>
      <c r="I570" s="10"/>
      <c r="J570" s="24">
        <f>C570*E570*F570</f>
        <v>45</v>
      </c>
      <c r="K570" s="10"/>
      <c r="L570" s="22"/>
    </row>
    <row r="571" spans="1:12" ht="15.75" x14ac:dyDescent="0.25">
      <c r="A571" s="12"/>
      <c r="B571" s="12"/>
      <c r="C571" s="9">
        <v>2</v>
      </c>
      <c r="D571" s="9" t="s">
        <v>232</v>
      </c>
      <c r="E571" s="9">
        <v>270</v>
      </c>
      <c r="F571" s="10">
        <v>1.2</v>
      </c>
      <c r="G571" s="10">
        <f>C571*E571*F571</f>
        <v>648</v>
      </c>
      <c r="H571" s="10"/>
      <c r="I571" s="10"/>
      <c r="J571" s="24"/>
      <c r="K571" s="10"/>
      <c r="L571" s="22"/>
    </row>
    <row r="572" spans="1:12" ht="15.75" x14ac:dyDescent="0.25">
      <c r="A572" s="12"/>
      <c r="B572" s="12" t="s">
        <v>346</v>
      </c>
      <c r="C572" s="9">
        <v>1</v>
      </c>
      <c r="D572" s="9" t="s">
        <v>232</v>
      </c>
      <c r="E572" s="9">
        <v>6</v>
      </c>
      <c r="F572" s="10">
        <v>18</v>
      </c>
      <c r="G572" s="10"/>
      <c r="H572" s="10"/>
      <c r="I572" s="10"/>
      <c r="J572" s="24">
        <f>C572*E572*F572</f>
        <v>108</v>
      </c>
      <c r="K572" s="10"/>
      <c r="L572" s="22"/>
    </row>
    <row r="573" spans="1:12" ht="15.75" x14ac:dyDescent="0.25">
      <c r="A573" s="12"/>
      <c r="B573" s="12"/>
      <c r="C573" s="9">
        <v>2</v>
      </c>
      <c r="D573" s="9" t="s">
        <v>232</v>
      </c>
      <c r="E573" s="9">
        <v>180</v>
      </c>
      <c r="F573" s="10">
        <v>1.2</v>
      </c>
      <c r="G573" s="10">
        <f>C573*E573*F573</f>
        <v>432</v>
      </c>
      <c r="H573" s="10"/>
      <c r="I573" s="10"/>
      <c r="J573" s="24"/>
      <c r="K573" s="10"/>
      <c r="L573" s="22"/>
    </row>
    <row r="574" spans="1:12" ht="15.75" x14ac:dyDescent="0.25">
      <c r="A574" s="12"/>
      <c r="B574" s="12" t="s">
        <v>364</v>
      </c>
      <c r="C574" s="9">
        <v>1</v>
      </c>
      <c r="D574" s="9" t="s">
        <v>232</v>
      </c>
      <c r="E574" s="9">
        <v>6</v>
      </c>
      <c r="F574" s="10">
        <v>2.85</v>
      </c>
      <c r="G574" s="10"/>
      <c r="H574" s="10"/>
      <c r="I574" s="10"/>
      <c r="J574" s="24"/>
      <c r="K574" s="10">
        <f>C574*E574*F574</f>
        <v>17.100000000000001</v>
      </c>
      <c r="L574" s="22"/>
    </row>
    <row r="575" spans="1:12" ht="15.75" x14ac:dyDescent="0.25">
      <c r="A575" s="12"/>
      <c r="B575" s="12"/>
      <c r="C575" s="9">
        <v>1</v>
      </c>
      <c r="D575" s="9" t="s">
        <v>232</v>
      </c>
      <c r="E575" s="9">
        <v>3</v>
      </c>
      <c r="F575" s="10">
        <v>2.85</v>
      </c>
      <c r="G575" s="10"/>
      <c r="H575" s="10"/>
      <c r="I575" s="10"/>
      <c r="J575" s="24">
        <f>C575*E575*F575</f>
        <v>8.5500000000000007</v>
      </c>
      <c r="K575" s="10"/>
      <c r="L575" s="22"/>
    </row>
    <row r="576" spans="1:12" ht="15.75" x14ac:dyDescent="0.25">
      <c r="A576" s="12"/>
      <c r="B576" s="12"/>
      <c r="C576" s="9">
        <v>1</v>
      </c>
      <c r="D576" s="9" t="s">
        <v>232</v>
      </c>
      <c r="E576" s="9">
        <v>2</v>
      </c>
      <c r="F576" s="10">
        <v>2.85</v>
      </c>
      <c r="G576" s="10"/>
      <c r="H576" s="10"/>
      <c r="I576" s="10">
        <f>C576*E576*F576</f>
        <v>5.7</v>
      </c>
      <c r="J576" s="24"/>
      <c r="K576" s="10"/>
      <c r="L576" s="22"/>
    </row>
    <row r="577" spans="1:12" ht="15.75" x14ac:dyDescent="0.25">
      <c r="A577" s="12"/>
      <c r="B577" s="12"/>
      <c r="C577" s="9">
        <v>2</v>
      </c>
      <c r="D577" s="9" t="s">
        <v>232</v>
      </c>
      <c r="E577" s="9">
        <v>180</v>
      </c>
      <c r="F577" s="10">
        <v>1.4</v>
      </c>
      <c r="G577" s="10">
        <f>C577*E577*F577</f>
        <v>503.99999999999994</v>
      </c>
      <c r="H577" s="10"/>
      <c r="I577" s="10"/>
      <c r="J577" s="24"/>
      <c r="K577" s="10"/>
      <c r="L577" s="22"/>
    </row>
    <row r="578" spans="1:12" ht="15.75" x14ac:dyDescent="0.25">
      <c r="A578" s="12"/>
      <c r="B578" s="12"/>
      <c r="C578" s="9"/>
      <c r="D578" s="9"/>
      <c r="E578" s="9"/>
      <c r="F578" s="10"/>
      <c r="G578" s="16">
        <f>SUM(G566:G577)</f>
        <v>2252.4</v>
      </c>
      <c r="H578" s="16">
        <f t="shared" ref="H578" si="208">SUM(H566:H577)</f>
        <v>0</v>
      </c>
      <c r="I578" s="16">
        <f t="shared" ref="I578" si="209">SUM(I566:I577)</f>
        <v>47.7</v>
      </c>
      <c r="J578" s="16">
        <f t="shared" ref="J578" si="210">SUM(J566:J577)</f>
        <v>236.55</v>
      </c>
      <c r="K578" s="16">
        <f t="shared" ref="K578" si="211">SUM(K566:K577)</f>
        <v>17.100000000000001</v>
      </c>
      <c r="L578" s="16">
        <f t="shared" ref="L578" si="212">SUM(L566:L577)</f>
        <v>0</v>
      </c>
    </row>
    <row r="579" spans="1:12" ht="15.75" x14ac:dyDescent="0.25">
      <c r="A579" s="12"/>
      <c r="B579" s="12" t="s">
        <v>257</v>
      </c>
      <c r="C579" s="9"/>
      <c r="D579" s="9"/>
      <c r="E579" s="9"/>
      <c r="F579" s="10"/>
      <c r="G579" s="10">
        <f t="shared" ref="G579:L579" si="213">G578*0.1</f>
        <v>225.24</v>
      </c>
      <c r="H579" s="10">
        <f t="shared" si="213"/>
        <v>0</v>
      </c>
      <c r="I579" s="10">
        <f t="shared" si="213"/>
        <v>4.7700000000000005</v>
      </c>
      <c r="J579" s="10">
        <f t="shared" si="213"/>
        <v>23.655000000000001</v>
      </c>
      <c r="K579" s="10">
        <f t="shared" si="213"/>
        <v>1.7100000000000002</v>
      </c>
      <c r="L579" s="10">
        <f t="shared" si="213"/>
        <v>0</v>
      </c>
    </row>
    <row r="580" spans="1:12" ht="15.75" x14ac:dyDescent="0.25">
      <c r="A580" s="12"/>
      <c r="B580" s="12"/>
      <c r="C580" s="9"/>
      <c r="D580" s="9"/>
      <c r="E580" s="9"/>
      <c r="F580" s="10"/>
      <c r="G580" s="15">
        <f t="shared" ref="G580:L580" si="214">SUM(G578:G579)</f>
        <v>2477.6400000000003</v>
      </c>
      <c r="H580" s="15">
        <f t="shared" si="214"/>
        <v>0</v>
      </c>
      <c r="I580" s="15">
        <f t="shared" si="214"/>
        <v>52.470000000000006</v>
      </c>
      <c r="J580" s="15">
        <f t="shared" si="214"/>
        <v>260.20500000000004</v>
      </c>
      <c r="K580" s="15">
        <f t="shared" si="214"/>
        <v>18.810000000000002</v>
      </c>
      <c r="L580" s="14">
        <f t="shared" si="214"/>
        <v>0</v>
      </c>
    </row>
    <row r="581" spans="1:12" ht="15.75" x14ac:dyDescent="0.25">
      <c r="A581" s="12"/>
      <c r="B581" s="12" t="s">
        <v>258</v>
      </c>
      <c r="C581" s="9"/>
      <c r="D581" s="9"/>
      <c r="E581" s="9"/>
      <c r="F581" s="10"/>
      <c r="G581" s="25">
        <v>0.222</v>
      </c>
      <c r="H581" s="25">
        <f t="shared" ref="H581" si="215">H580/6</f>
        <v>0</v>
      </c>
      <c r="I581" s="25">
        <v>0.88800000000000001</v>
      </c>
      <c r="J581" s="16">
        <v>1.58</v>
      </c>
      <c r="K581" s="16">
        <v>2.46</v>
      </c>
      <c r="L581" s="23">
        <f t="shared" ref="L581" si="216">L580/6</f>
        <v>0</v>
      </c>
    </row>
    <row r="582" spans="1:12" ht="15.75" x14ac:dyDescent="0.25">
      <c r="A582" s="12"/>
      <c r="B582" s="12" t="s">
        <v>233</v>
      </c>
      <c r="C582" s="9"/>
      <c r="D582" s="9"/>
      <c r="E582" s="9"/>
      <c r="F582" s="10"/>
      <c r="G582" s="10">
        <f>G580*G581</f>
        <v>550.03608000000008</v>
      </c>
      <c r="H582" s="10"/>
      <c r="I582" s="10">
        <f>I580*I581</f>
        <v>46.593360000000004</v>
      </c>
      <c r="J582" s="73">
        <f>J580*J581</f>
        <v>411.12390000000011</v>
      </c>
      <c r="K582" s="73">
        <f>K580*K581</f>
        <v>46.272600000000004</v>
      </c>
      <c r="L582" s="11"/>
    </row>
    <row r="583" spans="1:12" x14ac:dyDescent="0.25">
      <c r="A583" s="14">
        <v>4</v>
      </c>
      <c r="B583" s="15" t="s">
        <v>337</v>
      </c>
      <c r="C583" s="11"/>
      <c r="D583" s="11"/>
      <c r="E583" s="11"/>
      <c r="F583" s="11"/>
      <c r="G583" s="11"/>
      <c r="H583" s="22"/>
      <c r="I583" s="22"/>
      <c r="J583" s="22"/>
      <c r="K583" s="22"/>
      <c r="L583" s="22"/>
    </row>
    <row r="584" spans="1:12" ht="15.75" x14ac:dyDescent="0.25">
      <c r="A584" s="12"/>
      <c r="B584" s="12"/>
      <c r="C584" s="9">
        <v>1</v>
      </c>
      <c r="D584" s="9" t="s">
        <v>232</v>
      </c>
      <c r="E584" s="72">
        <f>F585/0.15</f>
        <v>34</v>
      </c>
      <c r="F584" s="10">
        <v>13</v>
      </c>
      <c r="G584" s="10"/>
      <c r="H584" s="10">
        <f t="shared" ref="H584:H589" si="217">C584*E584*F584</f>
        <v>442</v>
      </c>
      <c r="I584" s="10"/>
      <c r="J584" s="24"/>
      <c r="K584" s="10"/>
      <c r="L584" s="22"/>
    </row>
    <row r="585" spans="1:12" ht="15.75" x14ac:dyDescent="0.25">
      <c r="A585" s="12"/>
      <c r="B585" s="12"/>
      <c r="C585" s="9">
        <v>1</v>
      </c>
      <c r="D585" s="9" t="s">
        <v>232</v>
      </c>
      <c r="E585" s="72">
        <f>F584/0.15</f>
        <v>86.666666666666671</v>
      </c>
      <c r="F585" s="10">
        <v>5.0999999999999996</v>
      </c>
      <c r="G585" s="10"/>
      <c r="H585" s="10">
        <f t="shared" si="217"/>
        <v>442</v>
      </c>
      <c r="I585" s="10"/>
      <c r="J585" s="24"/>
      <c r="K585" s="10"/>
      <c r="L585" s="22"/>
    </row>
    <row r="586" spans="1:12" ht="15.75" x14ac:dyDescent="0.25">
      <c r="A586" s="12"/>
      <c r="B586" s="12"/>
      <c r="C586" s="9">
        <v>1</v>
      </c>
      <c r="D586" s="9" t="s">
        <v>232</v>
      </c>
      <c r="E586" s="72">
        <f>F587/0.15</f>
        <v>9.3333333333333339</v>
      </c>
      <c r="F586" s="10">
        <v>1.9</v>
      </c>
      <c r="G586" s="10"/>
      <c r="H586" s="10">
        <f t="shared" si="217"/>
        <v>17.733333333333334</v>
      </c>
      <c r="I586" s="10"/>
      <c r="J586" s="24"/>
      <c r="K586" s="10"/>
      <c r="L586" s="22"/>
    </row>
    <row r="587" spans="1:12" ht="15.75" x14ac:dyDescent="0.25">
      <c r="A587" s="12"/>
      <c r="B587" s="12"/>
      <c r="C587" s="9">
        <v>1</v>
      </c>
      <c r="D587" s="9" t="s">
        <v>232</v>
      </c>
      <c r="E587" s="72">
        <f>F586/0.15</f>
        <v>12.666666666666666</v>
      </c>
      <c r="F587" s="10">
        <v>1.4</v>
      </c>
      <c r="G587" s="10"/>
      <c r="H587" s="10">
        <f t="shared" si="217"/>
        <v>17.733333333333331</v>
      </c>
      <c r="I587" s="10"/>
      <c r="J587" s="24"/>
      <c r="K587" s="10"/>
      <c r="L587" s="22"/>
    </row>
    <row r="588" spans="1:12" ht="15.75" x14ac:dyDescent="0.25">
      <c r="A588" s="12"/>
      <c r="B588" s="12"/>
      <c r="C588" s="9">
        <v>1</v>
      </c>
      <c r="D588" s="9" t="s">
        <v>232</v>
      </c>
      <c r="E588" s="72">
        <f>F589/0.15</f>
        <v>5.3333333333333339</v>
      </c>
      <c r="F588" s="10">
        <v>3</v>
      </c>
      <c r="G588" s="10"/>
      <c r="H588" s="10">
        <f t="shared" si="217"/>
        <v>16</v>
      </c>
      <c r="I588" s="10"/>
      <c r="J588" s="24"/>
      <c r="K588" s="10"/>
      <c r="L588" s="22"/>
    </row>
    <row r="589" spans="1:12" ht="15.75" x14ac:dyDescent="0.25">
      <c r="A589" s="12"/>
      <c r="B589" s="12"/>
      <c r="C589" s="9">
        <v>1</v>
      </c>
      <c r="D589" s="9" t="s">
        <v>232</v>
      </c>
      <c r="E589" s="72">
        <f>F588/0.15</f>
        <v>20</v>
      </c>
      <c r="F589" s="10">
        <v>0.8</v>
      </c>
      <c r="G589" s="10"/>
      <c r="H589" s="10">
        <f t="shared" si="217"/>
        <v>16</v>
      </c>
      <c r="I589" s="10"/>
      <c r="J589" s="24"/>
      <c r="K589" s="10"/>
      <c r="L589" s="22"/>
    </row>
    <row r="590" spans="1:12" ht="15.75" x14ac:dyDescent="0.25">
      <c r="A590" s="12"/>
      <c r="B590" s="12"/>
      <c r="C590" s="9"/>
      <c r="D590" s="9"/>
      <c r="E590" s="9"/>
      <c r="F590" s="10"/>
      <c r="G590" s="10">
        <f>G584+G585</f>
        <v>0</v>
      </c>
      <c r="H590" s="16">
        <f>SUM(H584:H589)</f>
        <v>951.4666666666667</v>
      </c>
      <c r="I590" s="16">
        <f>SUM(I583:I584)</f>
        <v>0</v>
      </c>
      <c r="J590" s="16">
        <f>SUM(J583:J584)</f>
        <v>0</v>
      </c>
      <c r="K590" s="16">
        <f>SUM(K583:K584)</f>
        <v>0</v>
      </c>
      <c r="L590" s="16">
        <f>SUM(L583:L584)</f>
        <v>0</v>
      </c>
    </row>
    <row r="591" spans="1:12" ht="15.75" x14ac:dyDescent="0.25">
      <c r="A591" s="12"/>
      <c r="B591" s="12" t="s">
        <v>257</v>
      </c>
      <c r="C591" s="9"/>
      <c r="D591" s="9"/>
      <c r="E591" s="9"/>
      <c r="F591" s="10"/>
      <c r="G591" s="10">
        <f t="shared" ref="G591" si="218">G590*0.1</f>
        <v>0</v>
      </c>
      <c r="H591" s="10">
        <f>H590*0.1</f>
        <v>95.146666666666675</v>
      </c>
      <c r="I591" s="10">
        <f t="shared" ref="I591:L591" si="219">I590*0.1</f>
        <v>0</v>
      </c>
      <c r="J591" s="10">
        <f t="shared" si="219"/>
        <v>0</v>
      </c>
      <c r="K591" s="10">
        <f t="shared" si="219"/>
        <v>0</v>
      </c>
      <c r="L591" s="10">
        <f t="shared" si="219"/>
        <v>0</v>
      </c>
    </row>
    <row r="592" spans="1:12" ht="15.75" x14ac:dyDescent="0.25">
      <c r="A592" s="12"/>
      <c r="B592" s="12"/>
      <c r="C592" s="9"/>
      <c r="D592" s="9"/>
      <c r="E592" s="9"/>
      <c r="F592" s="10"/>
      <c r="G592" s="33">
        <f>SUM(G584:G585)</f>
        <v>0</v>
      </c>
      <c r="H592" s="33">
        <f>SUM(H590:H591)</f>
        <v>1046.6133333333335</v>
      </c>
      <c r="I592" s="7">
        <f>SUM(I590:I591)</f>
        <v>0</v>
      </c>
      <c r="J592" s="7">
        <f>SUM(J590:J591)</f>
        <v>0</v>
      </c>
      <c r="K592" s="7">
        <f>SUM(K590:K591)</f>
        <v>0</v>
      </c>
      <c r="L592" s="7">
        <f>SUM(L590:L591)</f>
        <v>0</v>
      </c>
    </row>
    <row r="593" spans="1:12" ht="15.75" x14ac:dyDescent="0.25">
      <c r="A593" s="12"/>
      <c r="B593" s="12" t="s">
        <v>258</v>
      </c>
      <c r="C593" s="9"/>
      <c r="D593" s="9"/>
      <c r="E593" s="9"/>
      <c r="F593" s="10"/>
      <c r="G593" s="25">
        <v>0.222</v>
      </c>
      <c r="H593" s="32">
        <v>0.61699999999999999</v>
      </c>
      <c r="I593" s="25">
        <v>0.88800000000000001</v>
      </c>
      <c r="J593" s="16">
        <v>1.58</v>
      </c>
      <c r="K593" s="23">
        <f t="shared" ref="K593:L593" si="220">K592/6</f>
        <v>0</v>
      </c>
      <c r="L593" s="23">
        <f t="shared" si="220"/>
        <v>0</v>
      </c>
    </row>
    <row r="594" spans="1:12" ht="15.75" x14ac:dyDescent="0.25">
      <c r="A594" s="12"/>
      <c r="B594" s="12" t="s">
        <v>233</v>
      </c>
      <c r="C594" s="9"/>
      <c r="D594" s="9"/>
      <c r="E594" s="9"/>
      <c r="F594" s="10"/>
      <c r="G594" s="10">
        <f>G592*G593</f>
        <v>0</v>
      </c>
      <c r="H594" s="10">
        <f>H592*H593</f>
        <v>645.76042666666672</v>
      </c>
      <c r="I594" s="10">
        <f>I592*I593</f>
        <v>0</v>
      </c>
      <c r="J594" s="11">
        <f>J592*J593</f>
        <v>0</v>
      </c>
      <c r="K594" s="10"/>
      <c r="L594" s="11"/>
    </row>
    <row r="621" spans="1:17" x14ac:dyDescent="0.25">
      <c r="A621" s="14">
        <v>3</v>
      </c>
      <c r="B621" s="15" t="s">
        <v>260</v>
      </c>
      <c r="C621" s="11"/>
      <c r="D621" s="11"/>
      <c r="E621" s="11"/>
      <c r="F621" s="11"/>
      <c r="G621" s="11"/>
      <c r="H621" s="22"/>
      <c r="I621" s="22"/>
      <c r="J621" s="22"/>
      <c r="K621" s="22"/>
      <c r="L621" s="22"/>
      <c r="Q621" t="s">
        <v>308</v>
      </c>
    </row>
    <row r="622" spans="1:17" ht="15.75" x14ac:dyDescent="0.25">
      <c r="A622" s="12"/>
      <c r="B622" s="12" t="s">
        <v>237</v>
      </c>
      <c r="C622" s="9">
        <v>3</v>
      </c>
      <c r="D622" s="9" t="s">
        <v>232</v>
      </c>
      <c r="E622" s="9">
        <v>4</v>
      </c>
      <c r="F622" s="10">
        <v>3</v>
      </c>
      <c r="G622" s="10"/>
      <c r="H622" s="10"/>
      <c r="I622" s="10">
        <f>C622*E622*F622</f>
        <v>36</v>
      </c>
      <c r="J622" s="22"/>
      <c r="K622" s="10"/>
      <c r="L622" s="22"/>
    </row>
    <row r="623" spans="1:17" ht="15.75" x14ac:dyDescent="0.25">
      <c r="A623" s="12"/>
      <c r="B623" s="12"/>
      <c r="C623" s="9">
        <v>3</v>
      </c>
      <c r="D623" s="9" t="s">
        <v>232</v>
      </c>
      <c r="E623" s="9">
        <v>20</v>
      </c>
      <c r="F623" s="10">
        <v>1</v>
      </c>
      <c r="G623" s="10">
        <f>C623*E623*F623</f>
        <v>60</v>
      </c>
      <c r="H623" s="10"/>
      <c r="I623" s="10"/>
      <c r="J623" s="22"/>
      <c r="K623" s="10"/>
      <c r="L623" s="22"/>
    </row>
    <row r="624" spans="1:17" ht="15.75" x14ac:dyDescent="0.25">
      <c r="A624" s="12"/>
      <c r="B624" s="12" t="s">
        <v>342</v>
      </c>
      <c r="C624" s="9">
        <v>3</v>
      </c>
      <c r="D624" s="9" t="s">
        <v>232</v>
      </c>
      <c r="E624" s="9">
        <v>4</v>
      </c>
      <c r="F624" s="10">
        <v>3</v>
      </c>
      <c r="G624" s="10"/>
      <c r="H624" s="10"/>
      <c r="I624" s="10">
        <f>C624*E624*F624</f>
        <v>36</v>
      </c>
      <c r="J624" s="22"/>
      <c r="K624" s="10"/>
      <c r="L624" s="22"/>
    </row>
    <row r="625" spans="1:12" ht="15.75" x14ac:dyDescent="0.25">
      <c r="A625" s="12"/>
      <c r="B625" s="12"/>
      <c r="C625" s="9">
        <v>3</v>
      </c>
      <c r="D625" s="9" t="s">
        <v>232</v>
      </c>
      <c r="E625" s="9">
        <v>20</v>
      </c>
      <c r="F625" s="10">
        <v>0.9</v>
      </c>
      <c r="G625" s="10">
        <f>C625*E625*F625</f>
        <v>54</v>
      </c>
      <c r="H625" s="10"/>
      <c r="I625" s="10"/>
      <c r="J625" s="22"/>
      <c r="K625" s="10"/>
      <c r="L625" s="22"/>
    </row>
    <row r="626" spans="1:12" ht="15.75" x14ac:dyDescent="0.25">
      <c r="A626" s="12"/>
      <c r="B626" s="12"/>
      <c r="C626" s="9"/>
      <c r="D626" s="9"/>
      <c r="E626" s="9"/>
      <c r="F626" s="10"/>
      <c r="G626" s="16">
        <f>SUM(G622:G625)</f>
        <v>114</v>
      </c>
      <c r="H626" s="16">
        <f t="shared" ref="H626:K626" si="221">SUM(H622:H625)</f>
        <v>0</v>
      </c>
      <c r="I626" s="16">
        <f t="shared" si="221"/>
        <v>72</v>
      </c>
      <c r="J626" s="16">
        <f t="shared" si="221"/>
        <v>0</v>
      </c>
      <c r="K626" s="16">
        <f t="shared" si="221"/>
        <v>0</v>
      </c>
      <c r="L626" s="16">
        <f t="shared" ref="L626" si="222">SUM(L622:L623)</f>
        <v>0</v>
      </c>
    </row>
    <row r="627" spans="1:12" ht="15.75" x14ac:dyDescent="0.25">
      <c r="A627" s="12"/>
      <c r="B627" s="12" t="s">
        <v>257</v>
      </c>
      <c r="C627" s="9"/>
      <c r="D627" s="9"/>
      <c r="E627" s="9"/>
      <c r="F627" s="10"/>
      <c r="G627" s="10">
        <f t="shared" ref="G627:L627" si="223">G626*0.1</f>
        <v>11.4</v>
      </c>
      <c r="H627" s="10">
        <f t="shared" si="223"/>
        <v>0</v>
      </c>
      <c r="I627" s="10">
        <f t="shared" si="223"/>
        <v>7.2</v>
      </c>
      <c r="J627" s="10">
        <f t="shared" si="223"/>
        <v>0</v>
      </c>
      <c r="K627" s="10">
        <f t="shared" si="223"/>
        <v>0</v>
      </c>
      <c r="L627" s="10">
        <f t="shared" si="223"/>
        <v>0</v>
      </c>
    </row>
    <row r="628" spans="1:12" ht="15.75" x14ac:dyDescent="0.25">
      <c r="A628" s="12"/>
      <c r="B628" s="12"/>
      <c r="C628" s="9"/>
      <c r="D628" s="9"/>
      <c r="E628" s="9"/>
      <c r="F628" s="10"/>
      <c r="G628" s="7">
        <f t="shared" ref="G628:L628" si="224">SUM(G626:G627)</f>
        <v>125.4</v>
      </c>
      <c r="H628" s="7">
        <f t="shared" si="224"/>
        <v>0</v>
      </c>
      <c r="I628" s="7">
        <f t="shared" si="224"/>
        <v>79.2</v>
      </c>
      <c r="J628" s="7">
        <f t="shared" si="224"/>
        <v>0</v>
      </c>
      <c r="K628" s="7">
        <f t="shared" si="224"/>
        <v>0</v>
      </c>
      <c r="L628" s="7">
        <f t="shared" si="224"/>
        <v>0</v>
      </c>
    </row>
    <row r="629" spans="1:12" ht="15.75" x14ac:dyDescent="0.25">
      <c r="A629" s="12"/>
      <c r="B629" s="12" t="s">
        <v>258</v>
      </c>
      <c r="C629" s="9"/>
      <c r="D629" s="9"/>
      <c r="E629" s="9"/>
      <c r="F629" s="10"/>
      <c r="G629" s="25">
        <v>0.222</v>
      </c>
      <c r="H629" s="25">
        <f t="shared" ref="H629" si="225">H628/6</f>
        <v>0</v>
      </c>
      <c r="I629" s="25">
        <v>0.88800000000000001</v>
      </c>
      <c r="J629" s="16">
        <v>1.58</v>
      </c>
      <c r="K629" s="23">
        <f t="shared" ref="K629:L629" si="226">K628/6</f>
        <v>0</v>
      </c>
      <c r="L629" s="23">
        <f t="shared" si="226"/>
        <v>0</v>
      </c>
    </row>
    <row r="630" spans="1:12" ht="15.75" x14ac:dyDescent="0.25">
      <c r="A630" s="12"/>
      <c r="B630" s="12" t="s">
        <v>233</v>
      </c>
      <c r="C630" s="9"/>
      <c r="D630" s="9"/>
      <c r="E630" s="9"/>
      <c r="F630" s="10"/>
      <c r="G630" s="10">
        <f>G628*G629</f>
        <v>27.838800000000003</v>
      </c>
      <c r="H630" s="10"/>
      <c r="I630" s="10">
        <f>I628*I629</f>
        <v>70.329599999999999</v>
      </c>
      <c r="J630" s="11">
        <f>J628*J629</f>
        <v>0</v>
      </c>
      <c r="K630" s="10"/>
      <c r="L630" s="11"/>
    </row>
    <row r="631" spans="1:12" ht="15.75" x14ac:dyDescent="0.25">
      <c r="A631" s="12"/>
      <c r="B631" s="12"/>
      <c r="C631" s="9"/>
      <c r="D631" s="9"/>
      <c r="E631" s="9"/>
      <c r="F631" s="10"/>
      <c r="G631" s="10"/>
      <c r="H631" s="10"/>
      <c r="I631" s="10"/>
      <c r="J631" s="11"/>
      <c r="K631" s="10"/>
      <c r="L631" s="11"/>
    </row>
    <row r="632" spans="1:12" x14ac:dyDescent="0.25">
      <c r="A632" s="14">
        <v>1</v>
      </c>
      <c r="B632" s="15" t="s">
        <v>343</v>
      </c>
      <c r="C632" s="11"/>
      <c r="D632" s="11"/>
      <c r="E632" s="11"/>
      <c r="F632" s="11"/>
      <c r="G632" s="11"/>
      <c r="H632" s="22"/>
      <c r="I632" s="22"/>
      <c r="J632" s="22"/>
      <c r="K632" s="22"/>
      <c r="L632" s="22"/>
    </row>
    <row r="633" spans="1:12" ht="15.75" x14ac:dyDescent="0.25">
      <c r="A633" s="12"/>
      <c r="B633" s="12" t="s">
        <v>256</v>
      </c>
      <c r="C633" s="9">
        <v>1</v>
      </c>
      <c r="D633" s="9" t="s">
        <v>232</v>
      </c>
      <c r="E633" s="9">
        <v>5</v>
      </c>
      <c r="F633" s="10">
        <v>29</v>
      </c>
      <c r="G633" s="10"/>
      <c r="H633" s="10">
        <f>C633*E633*F633</f>
        <v>145</v>
      </c>
      <c r="I633" s="10"/>
      <c r="J633" s="24"/>
      <c r="K633" s="10"/>
      <c r="L633" s="22"/>
    </row>
    <row r="634" spans="1:12" ht="15.75" x14ac:dyDescent="0.25">
      <c r="A634" s="12"/>
      <c r="B634" s="12"/>
      <c r="C634" s="9">
        <v>1</v>
      </c>
      <c r="D634" s="9" t="s">
        <v>232</v>
      </c>
      <c r="E634" s="9">
        <v>145</v>
      </c>
      <c r="F634" s="10">
        <v>1</v>
      </c>
      <c r="G634" s="10"/>
      <c r="H634" s="10">
        <f>C634*E634*F634</f>
        <v>145</v>
      </c>
      <c r="I634" s="10"/>
      <c r="J634" s="24"/>
      <c r="K634" s="10"/>
      <c r="L634" s="22"/>
    </row>
    <row r="635" spans="1:12" ht="15.75" x14ac:dyDescent="0.25">
      <c r="A635" s="12"/>
      <c r="B635" s="12"/>
      <c r="C635" s="9"/>
      <c r="D635" s="9"/>
      <c r="E635" s="9"/>
      <c r="F635" s="10"/>
      <c r="G635" s="16">
        <f>SUM(G633:G634)</f>
        <v>0</v>
      </c>
      <c r="H635" s="16">
        <f>SUM(H632:H634)</f>
        <v>290</v>
      </c>
      <c r="I635" s="16">
        <f>SUM(I633:I634)</f>
        <v>0</v>
      </c>
      <c r="J635" s="16">
        <f>SUM(J632:J634)</f>
        <v>0</v>
      </c>
      <c r="K635" s="16">
        <f>SUM(K632:K634)</f>
        <v>0</v>
      </c>
      <c r="L635" s="16">
        <f>SUM(L632:L634)</f>
        <v>0</v>
      </c>
    </row>
    <row r="636" spans="1:12" ht="15.75" x14ac:dyDescent="0.25">
      <c r="A636" s="12"/>
      <c r="B636" s="12" t="s">
        <v>257</v>
      </c>
      <c r="C636" s="9"/>
      <c r="D636" s="9"/>
      <c r="E636" s="9"/>
      <c r="F636" s="10"/>
      <c r="G636" s="10">
        <f t="shared" ref="G636:L636" si="227">G635*0.1</f>
        <v>0</v>
      </c>
      <c r="H636" s="10">
        <f t="shared" si="227"/>
        <v>29</v>
      </c>
      <c r="I636" s="10">
        <f t="shared" si="227"/>
        <v>0</v>
      </c>
      <c r="J636" s="10">
        <f t="shared" si="227"/>
        <v>0</v>
      </c>
      <c r="K636" s="10">
        <f t="shared" si="227"/>
        <v>0</v>
      </c>
      <c r="L636" s="10">
        <f t="shared" si="227"/>
        <v>0</v>
      </c>
    </row>
    <row r="637" spans="1:12" ht="15.75" x14ac:dyDescent="0.25">
      <c r="A637" s="12"/>
      <c r="B637" s="12"/>
      <c r="C637" s="9"/>
      <c r="D637" s="9"/>
      <c r="E637" s="9"/>
      <c r="F637" s="10"/>
      <c r="G637" s="15">
        <f t="shared" ref="G637:L637" si="228">SUM(G635:G636)</f>
        <v>0</v>
      </c>
      <c r="H637" s="15">
        <f t="shared" si="228"/>
        <v>319</v>
      </c>
      <c r="I637" s="15">
        <f t="shared" si="228"/>
        <v>0</v>
      </c>
      <c r="J637" s="15">
        <f t="shared" si="228"/>
        <v>0</v>
      </c>
      <c r="K637" s="15">
        <f t="shared" si="228"/>
        <v>0</v>
      </c>
      <c r="L637" s="14">
        <f t="shared" si="228"/>
        <v>0</v>
      </c>
    </row>
    <row r="638" spans="1:12" ht="15.75" x14ac:dyDescent="0.25">
      <c r="A638" s="12"/>
      <c r="B638" s="12" t="s">
        <v>258</v>
      </c>
      <c r="C638" s="9"/>
      <c r="D638" s="9"/>
      <c r="E638" s="9"/>
      <c r="F638" s="10"/>
      <c r="G638" s="25">
        <v>0.222</v>
      </c>
      <c r="H638" s="10">
        <f>H655</f>
        <v>0.61699999999999999</v>
      </c>
      <c r="I638" s="25">
        <v>0.88800000000000001</v>
      </c>
      <c r="J638" s="16">
        <v>1.58</v>
      </c>
      <c r="K638" s="23">
        <f t="shared" ref="K638:L638" si="229">K637/6</f>
        <v>0</v>
      </c>
      <c r="L638" s="23">
        <f t="shared" si="229"/>
        <v>0</v>
      </c>
    </row>
    <row r="639" spans="1:12" ht="15.75" x14ac:dyDescent="0.25">
      <c r="A639" s="12"/>
      <c r="B639" s="12" t="s">
        <v>233</v>
      </c>
      <c r="C639" s="9"/>
      <c r="D639" s="9"/>
      <c r="E639" s="9"/>
      <c r="F639" s="10"/>
      <c r="G639" s="10">
        <f>G637*G638</f>
        <v>0</v>
      </c>
      <c r="H639" s="74">
        <f>H637*H638</f>
        <v>196.82300000000001</v>
      </c>
      <c r="I639" s="10">
        <f>I637*I638</f>
        <v>0</v>
      </c>
      <c r="J639" s="11">
        <f>J637*J638</f>
        <v>0</v>
      </c>
      <c r="K639" s="10"/>
      <c r="L639" s="11"/>
    </row>
    <row r="641" spans="1:12" x14ac:dyDescent="0.25">
      <c r="A641" s="14">
        <v>1</v>
      </c>
      <c r="B641" s="15" t="s">
        <v>255</v>
      </c>
      <c r="C641" s="11"/>
      <c r="D641" s="11"/>
      <c r="E641" s="11"/>
      <c r="F641" s="11"/>
      <c r="G641" s="11"/>
      <c r="H641" s="22"/>
      <c r="I641" s="22"/>
      <c r="J641" s="22"/>
      <c r="K641" s="22"/>
      <c r="L641" s="22"/>
    </row>
    <row r="642" spans="1:12" ht="15.75" x14ac:dyDescent="0.25">
      <c r="A642" s="12"/>
      <c r="B642" s="12" t="s">
        <v>346</v>
      </c>
      <c r="C642" s="9">
        <v>1</v>
      </c>
      <c r="D642" s="9" t="s">
        <v>232</v>
      </c>
      <c r="E642" s="9">
        <v>4</v>
      </c>
      <c r="F642" s="10">
        <v>31</v>
      </c>
      <c r="G642" s="10"/>
      <c r="H642" s="10"/>
      <c r="I642" s="10"/>
      <c r="J642" s="24">
        <f>C642*E642*F642</f>
        <v>124</v>
      </c>
      <c r="K642" s="10"/>
      <c r="L642" s="22"/>
    </row>
    <row r="643" spans="1:12" ht="15.75" x14ac:dyDescent="0.25">
      <c r="A643" s="12"/>
      <c r="B643" s="12"/>
      <c r="C643" s="9">
        <v>1</v>
      </c>
      <c r="D643" s="9" t="s">
        <v>232</v>
      </c>
      <c r="E643" s="9">
        <v>206</v>
      </c>
      <c r="F643" s="10">
        <v>0.9</v>
      </c>
      <c r="G643" s="10">
        <f>C643*E643*F643</f>
        <v>185.4</v>
      </c>
      <c r="H643" s="10"/>
      <c r="I643" s="10"/>
      <c r="J643" s="24"/>
      <c r="K643" s="10"/>
      <c r="L643" s="22"/>
    </row>
    <row r="644" spans="1:12" ht="15.75" x14ac:dyDescent="0.25">
      <c r="A644" s="12"/>
      <c r="B644" s="12"/>
      <c r="C644" s="9"/>
      <c r="D644" s="9"/>
      <c r="E644" s="9"/>
      <c r="F644" s="10"/>
      <c r="G644" s="16">
        <f t="shared" ref="G644:L644" si="230">SUM(G642:G643)</f>
        <v>185.4</v>
      </c>
      <c r="H644" s="16">
        <f t="shared" si="230"/>
        <v>0</v>
      </c>
      <c r="I644" s="16">
        <f t="shared" si="230"/>
        <v>0</v>
      </c>
      <c r="J644" s="16">
        <f t="shared" si="230"/>
        <v>124</v>
      </c>
      <c r="K644" s="16">
        <f t="shared" si="230"/>
        <v>0</v>
      </c>
      <c r="L644" s="16">
        <f t="shared" si="230"/>
        <v>0</v>
      </c>
    </row>
    <row r="645" spans="1:12" ht="15.75" x14ac:dyDescent="0.25">
      <c r="A645" s="12"/>
      <c r="B645" s="12" t="s">
        <v>257</v>
      </c>
      <c r="C645" s="9"/>
      <c r="D645" s="9"/>
      <c r="E645" s="9"/>
      <c r="F645" s="10"/>
      <c r="G645" s="10">
        <f t="shared" ref="G645:L645" si="231">G644*0.1</f>
        <v>18.540000000000003</v>
      </c>
      <c r="H645" s="10">
        <f t="shared" si="231"/>
        <v>0</v>
      </c>
      <c r="I645" s="10">
        <f t="shared" si="231"/>
        <v>0</v>
      </c>
      <c r="J645" s="10">
        <f t="shared" si="231"/>
        <v>12.4</v>
      </c>
      <c r="K645" s="10">
        <f t="shared" si="231"/>
        <v>0</v>
      </c>
      <c r="L645" s="10">
        <f t="shared" si="231"/>
        <v>0</v>
      </c>
    </row>
    <row r="646" spans="1:12" ht="15.75" x14ac:dyDescent="0.25">
      <c r="A646" s="12"/>
      <c r="B646" s="12"/>
      <c r="C646" s="9"/>
      <c r="D646" s="9"/>
      <c r="E646" s="9"/>
      <c r="F646" s="10"/>
      <c r="G646" s="15">
        <f t="shared" ref="G646:L646" si="232">SUM(G644:G645)</f>
        <v>203.94</v>
      </c>
      <c r="H646" s="15">
        <f t="shared" si="232"/>
        <v>0</v>
      </c>
      <c r="I646" s="15">
        <f t="shared" si="232"/>
        <v>0</v>
      </c>
      <c r="J646" s="15">
        <f t="shared" si="232"/>
        <v>136.4</v>
      </c>
      <c r="K646" s="15">
        <f t="shared" si="232"/>
        <v>0</v>
      </c>
      <c r="L646" s="14">
        <f t="shared" si="232"/>
        <v>0</v>
      </c>
    </row>
    <row r="647" spans="1:12" ht="15.75" x14ac:dyDescent="0.25">
      <c r="A647" s="12"/>
      <c r="B647" s="12" t="s">
        <v>258</v>
      </c>
      <c r="C647" s="9"/>
      <c r="D647" s="9"/>
      <c r="E647" s="9"/>
      <c r="F647" s="10"/>
      <c r="G647" s="25">
        <v>0.222</v>
      </c>
      <c r="H647" s="25">
        <f t="shared" ref="H647" si="233">H646/6</f>
        <v>0</v>
      </c>
      <c r="I647" s="25">
        <v>0.88800000000000001</v>
      </c>
      <c r="J647" s="16">
        <v>1.58</v>
      </c>
      <c r="K647" s="23">
        <f t="shared" ref="K647:L647" si="234">K646/6</f>
        <v>0</v>
      </c>
      <c r="L647" s="23">
        <f t="shared" si="234"/>
        <v>0</v>
      </c>
    </row>
    <row r="648" spans="1:12" ht="15.75" x14ac:dyDescent="0.25">
      <c r="A648" s="12"/>
      <c r="B648" s="12" t="s">
        <v>233</v>
      </c>
      <c r="C648" s="9"/>
      <c r="D648" s="9"/>
      <c r="E648" s="9"/>
      <c r="F648" s="10"/>
      <c r="G648" s="10">
        <f>G646*G647</f>
        <v>45.274680000000004</v>
      </c>
      <c r="H648" s="10"/>
      <c r="I648" s="10">
        <f>I646*I647</f>
        <v>0</v>
      </c>
      <c r="J648" s="73">
        <f>J646*J647</f>
        <v>215.51200000000003</v>
      </c>
      <c r="K648" s="73">
        <f>K646*K647</f>
        <v>0</v>
      </c>
      <c r="L648" s="11"/>
    </row>
    <row r="649" spans="1:12" x14ac:dyDescent="0.25">
      <c r="A649" s="14">
        <v>4</v>
      </c>
      <c r="B649" s="15" t="s">
        <v>337</v>
      </c>
      <c r="C649" s="11"/>
      <c r="D649" s="11"/>
      <c r="E649" s="11"/>
      <c r="F649" s="11"/>
      <c r="G649" s="11"/>
      <c r="H649" s="22"/>
      <c r="I649" s="22"/>
      <c r="J649" s="22"/>
      <c r="K649" s="22"/>
      <c r="L649" s="22"/>
    </row>
    <row r="650" spans="1:12" ht="15.75" x14ac:dyDescent="0.25">
      <c r="A650" s="12"/>
      <c r="B650" s="12"/>
      <c r="C650" s="9">
        <v>1</v>
      </c>
      <c r="D650" s="9" t="s">
        <v>232</v>
      </c>
      <c r="E650" s="72">
        <f>F651/0.15</f>
        <v>46.666666666666671</v>
      </c>
      <c r="F650" s="10">
        <v>6.6</v>
      </c>
      <c r="G650" s="10"/>
      <c r="H650" s="10">
        <f>C650*E650*F650</f>
        <v>308</v>
      </c>
      <c r="I650" s="10"/>
      <c r="J650" s="24"/>
      <c r="K650" s="10"/>
      <c r="L650" s="22"/>
    </row>
    <row r="651" spans="1:12" ht="15.75" x14ac:dyDescent="0.25">
      <c r="A651" s="12"/>
      <c r="B651" s="12"/>
      <c r="C651" s="9">
        <v>1</v>
      </c>
      <c r="D651" s="9" t="s">
        <v>232</v>
      </c>
      <c r="E651" s="72">
        <f>F650/0.15</f>
        <v>44</v>
      </c>
      <c r="F651" s="10">
        <v>7</v>
      </c>
      <c r="G651" s="10"/>
      <c r="H651" s="10">
        <f>C651*E651*F651</f>
        <v>308</v>
      </c>
      <c r="I651" s="10"/>
      <c r="J651" s="24"/>
      <c r="K651" s="10"/>
      <c r="L651" s="22"/>
    </row>
    <row r="652" spans="1:12" ht="15.75" x14ac:dyDescent="0.25">
      <c r="A652" s="12"/>
      <c r="B652" s="12"/>
      <c r="C652" s="9"/>
      <c r="D652" s="9"/>
      <c r="E652" s="9"/>
      <c r="F652" s="10"/>
      <c r="G652" s="10">
        <f>G650+G651</f>
        <v>0</v>
      </c>
      <c r="H652" s="16">
        <f>SUM(H650:H651)</f>
        <v>616</v>
      </c>
      <c r="I652" s="16">
        <f>SUM(I649:I650)</f>
        <v>0</v>
      </c>
      <c r="J652" s="16">
        <f>SUM(J649:J650)</f>
        <v>0</v>
      </c>
      <c r="K652" s="16">
        <f>SUM(K649:K650)</f>
        <v>0</v>
      </c>
      <c r="L652" s="16">
        <f>SUM(L649:L650)</f>
        <v>0</v>
      </c>
    </row>
    <row r="653" spans="1:12" ht="15.75" x14ac:dyDescent="0.25">
      <c r="A653" s="12"/>
      <c r="B653" s="12" t="s">
        <v>257</v>
      </c>
      <c r="C653" s="9"/>
      <c r="D653" s="9"/>
      <c r="E653" s="9"/>
      <c r="F653" s="10"/>
      <c r="G653" s="10">
        <f t="shared" ref="G653:L653" si="235">G652*0.1</f>
        <v>0</v>
      </c>
      <c r="H653" s="10">
        <f t="shared" si="235"/>
        <v>61.6</v>
      </c>
      <c r="I653" s="10">
        <f t="shared" si="235"/>
        <v>0</v>
      </c>
      <c r="J653" s="10">
        <f t="shared" si="235"/>
        <v>0</v>
      </c>
      <c r="K653" s="10">
        <f t="shared" si="235"/>
        <v>0</v>
      </c>
      <c r="L653" s="10">
        <f t="shared" si="235"/>
        <v>0</v>
      </c>
    </row>
    <row r="654" spans="1:12" ht="15.75" x14ac:dyDescent="0.25">
      <c r="A654" s="12"/>
      <c r="B654" s="12"/>
      <c r="C654" s="9"/>
      <c r="D654" s="9"/>
      <c r="E654" s="9"/>
      <c r="F654" s="10"/>
      <c r="G654" s="33">
        <f>SUM(G650:G651)</f>
        <v>0</v>
      </c>
      <c r="H654" s="33">
        <f>SUM(H652:H653)</f>
        <v>677.6</v>
      </c>
      <c r="I654" s="7">
        <f>SUM(I652:I653)</f>
        <v>0</v>
      </c>
      <c r="J654" s="7">
        <f>SUM(J652:J653)</f>
        <v>0</v>
      </c>
      <c r="K654" s="7">
        <f>SUM(K652:K653)</f>
        <v>0</v>
      </c>
      <c r="L654" s="7">
        <f>SUM(L652:L653)</f>
        <v>0</v>
      </c>
    </row>
    <row r="655" spans="1:12" ht="15.75" x14ac:dyDescent="0.25">
      <c r="A655" s="12"/>
      <c r="B655" s="12" t="s">
        <v>258</v>
      </c>
      <c r="C655" s="9"/>
      <c r="D655" s="9"/>
      <c r="E655" s="9"/>
      <c r="F655" s="10"/>
      <c r="G655" s="25">
        <v>0.222</v>
      </c>
      <c r="H655" s="32">
        <v>0.61699999999999999</v>
      </c>
      <c r="I655" s="25">
        <v>0.88800000000000001</v>
      </c>
      <c r="J655" s="16">
        <v>1.58</v>
      </c>
      <c r="K655" s="23">
        <f t="shared" ref="K655:L655" si="236">K654/6</f>
        <v>0</v>
      </c>
      <c r="L655" s="23">
        <f t="shared" si="236"/>
        <v>0</v>
      </c>
    </row>
    <row r="656" spans="1:12" ht="15.75" x14ac:dyDescent="0.25">
      <c r="A656" s="12"/>
      <c r="B656" s="12" t="s">
        <v>233</v>
      </c>
      <c r="C656" s="9"/>
      <c r="D656" s="9"/>
      <c r="E656" s="9"/>
      <c r="F656" s="10"/>
      <c r="G656" s="10">
        <f>G654*G655</f>
        <v>0</v>
      </c>
      <c r="H656" s="10">
        <f>H654*H655</f>
        <v>418.07920000000001</v>
      </c>
      <c r="I656" s="10">
        <f>I654*I655</f>
        <v>0</v>
      </c>
      <c r="J656" s="11">
        <f>J654*J655</f>
        <v>0</v>
      </c>
      <c r="K656" s="10"/>
      <c r="L656" s="11"/>
    </row>
    <row r="659" spans="1:12" x14ac:dyDescent="0.25">
      <c r="A659" s="14">
        <v>4</v>
      </c>
      <c r="B659" s="15" t="s">
        <v>347</v>
      </c>
      <c r="C659" s="11"/>
      <c r="D659" s="11"/>
      <c r="E659" s="11"/>
      <c r="F659" s="11"/>
      <c r="G659" s="11"/>
      <c r="H659" s="22"/>
      <c r="I659" s="22"/>
      <c r="J659" s="22"/>
      <c r="K659" s="22"/>
      <c r="L659" s="22"/>
    </row>
    <row r="660" spans="1:12" ht="15.75" x14ac:dyDescent="0.25">
      <c r="A660" s="12"/>
      <c r="B660" s="12"/>
      <c r="C660" s="9">
        <v>1</v>
      </c>
      <c r="D660" s="9" t="s">
        <v>232</v>
      </c>
      <c r="E660" s="72">
        <f>F661/0.15</f>
        <v>13.333333333333334</v>
      </c>
      <c r="F660" s="10">
        <v>8</v>
      </c>
      <c r="G660" s="10"/>
      <c r="H660" s="10">
        <f>C660*E660*F660</f>
        <v>106.66666666666667</v>
      </c>
      <c r="I660" s="10"/>
      <c r="J660" s="24"/>
      <c r="K660" s="10"/>
      <c r="L660" s="22"/>
    </row>
    <row r="661" spans="1:12" ht="15.75" x14ac:dyDescent="0.25">
      <c r="A661" s="12"/>
      <c r="B661" s="12"/>
      <c r="C661" s="9">
        <v>1</v>
      </c>
      <c r="D661" s="9" t="s">
        <v>232</v>
      </c>
      <c r="E661" s="72">
        <f>F660/0.15</f>
        <v>53.333333333333336</v>
      </c>
      <c r="F661" s="10">
        <v>2</v>
      </c>
      <c r="G661" s="10"/>
      <c r="H661" s="10">
        <f>C661*E661*F661</f>
        <v>106.66666666666667</v>
      </c>
      <c r="I661" s="10"/>
      <c r="J661" s="24"/>
      <c r="K661" s="10"/>
      <c r="L661" s="22"/>
    </row>
    <row r="662" spans="1:12" ht="15.75" x14ac:dyDescent="0.25">
      <c r="A662" s="12"/>
      <c r="B662" s="12"/>
      <c r="C662" s="9">
        <v>1</v>
      </c>
      <c r="D662" s="9" t="s">
        <v>232</v>
      </c>
      <c r="E662" s="72">
        <f>F663/0.15</f>
        <v>6.666666666666667</v>
      </c>
      <c r="F662" s="10">
        <v>34</v>
      </c>
      <c r="G662" s="10"/>
      <c r="H662" s="10">
        <f>C662*E662*F662</f>
        <v>226.66666666666669</v>
      </c>
      <c r="I662" s="10"/>
      <c r="J662" s="24"/>
      <c r="K662" s="10"/>
      <c r="L662" s="22"/>
    </row>
    <row r="663" spans="1:12" ht="15.75" x14ac:dyDescent="0.25">
      <c r="A663" s="12"/>
      <c r="B663" s="12"/>
      <c r="C663" s="9">
        <v>1</v>
      </c>
      <c r="D663" s="9" t="s">
        <v>232</v>
      </c>
      <c r="E663" s="72">
        <f>F662/0.15</f>
        <v>226.66666666666669</v>
      </c>
      <c r="F663" s="10">
        <v>1</v>
      </c>
      <c r="G663" s="10"/>
      <c r="H663" s="10">
        <f>C663*E663*F663</f>
        <v>226.66666666666669</v>
      </c>
      <c r="I663" s="10"/>
      <c r="J663" s="24"/>
      <c r="K663" s="10"/>
      <c r="L663" s="22"/>
    </row>
    <row r="664" spans="1:12" ht="15.75" x14ac:dyDescent="0.25">
      <c r="A664" s="12"/>
      <c r="B664" s="12"/>
      <c r="C664" s="9"/>
      <c r="D664" s="9"/>
      <c r="E664" s="9"/>
      <c r="F664" s="10"/>
      <c r="G664" s="10">
        <f>G660+G661</f>
        <v>0</v>
      </c>
      <c r="H664" s="16">
        <f>SUM(H660:H663)</f>
        <v>666.66666666666674</v>
      </c>
      <c r="I664" s="16">
        <f>SUM(I659:I660)</f>
        <v>0</v>
      </c>
      <c r="J664" s="16">
        <f>SUM(J659:J660)</f>
        <v>0</v>
      </c>
      <c r="K664" s="16">
        <f>SUM(K659:K660)</f>
        <v>0</v>
      </c>
      <c r="L664" s="16">
        <f>SUM(L659:L660)</f>
        <v>0</v>
      </c>
    </row>
    <row r="665" spans="1:12" ht="15.75" x14ac:dyDescent="0.25">
      <c r="A665" s="12"/>
      <c r="B665" s="12" t="s">
        <v>257</v>
      </c>
      <c r="C665" s="9"/>
      <c r="D665" s="9"/>
      <c r="E665" s="9"/>
      <c r="F665" s="10"/>
      <c r="G665" s="10">
        <f t="shared" ref="G665:L665" si="237">G664*0.1</f>
        <v>0</v>
      </c>
      <c r="H665" s="10">
        <f t="shared" si="237"/>
        <v>66.666666666666671</v>
      </c>
      <c r="I665" s="10">
        <f t="shared" si="237"/>
        <v>0</v>
      </c>
      <c r="J665" s="10">
        <f t="shared" si="237"/>
        <v>0</v>
      </c>
      <c r="K665" s="10">
        <f t="shared" si="237"/>
        <v>0</v>
      </c>
      <c r="L665" s="10">
        <f t="shared" si="237"/>
        <v>0</v>
      </c>
    </row>
    <row r="666" spans="1:12" ht="15.75" x14ac:dyDescent="0.25">
      <c r="A666" s="12"/>
      <c r="B666" s="12"/>
      <c r="C666" s="9"/>
      <c r="D666" s="9"/>
      <c r="E666" s="9"/>
      <c r="F666" s="10"/>
      <c r="G666" s="33">
        <f>SUM(G660:G661)</f>
        <v>0</v>
      </c>
      <c r="H666" s="33">
        <f>SUM(H664:H665)</f>
        <v>733.33333333333337</v>
      </c>
      <c r="I666" s="7">
        <f>SUM(I664:I665)</f>
        <v>0</v>
      </c>
      <c r="J666" s="7">
        <f>SUM(J664:J665)</f>
        <v>0</v>
      </c>
      <c r="K666" s="7">
        <f>SUM(K664:K665)</f>
        <v>0</v>
      </c>
      <c r="L666" s="7">
        <f>SUM(L664:L665)</f>
        <v>0</v>
      </c>
    </row>
    <row r="667" spans="1:12" ht="15.75" x14ac:dyDescent="0.25">
      <c r="A667" s="12"/>
      <c r="B667" s="12" t="s">
        <v>258</v>
      </c>
      <c r="C667" s="9"/>
      <c r="D667" s="9"/>
      <c r="E667" s="9"/>
      <c r="F667" s="10"/>
      <c r="G667" s="25">
        <v>0.222</v>
      </c>
      <c r="H667" s="32">
        <v>0.61699999999999999</v>
      </c>
      <c r="I667" s="25">
        <v>0.88800000000000001</v>
      </c>
      <c r="J667" s="16">
        <v>1.58</v>
      </c>
      <c r="K667" s="23">
        <f t="shared" ref="K667:L667" si="238">K666/6</f>
        <v>0</v>
      </c>
      <c r="L667" s="23">
        <f t="shared" si="238"/>
        <v>0</v>
      </c>
    </row>
    <row r="668" spans="1:12" ht="15.75" x14ac:dyDescent="0.25">
      <c r="A668" s="12"/>
      <c r="B668" s="12" t="s">
        <v>233</v>
      </c>
      <c r="C668" s="9"/>
      <c r="D668" s="9"/>
      <c r="E668" s="9"/>
      <c r="F668" s="10"/>
      <c r="G668" s="10">
        <f>G666*G667</f>
        <v>0</v>
      </c>
      <c r="H668" s="10">
        <f>H666*H667</f>
        <v>452.4666666666667</v>
      </c>
      <c r="I668" s="10">
        <f>I666*I667</f>
        <v>0</v>
      </c>
      <c r="J668" s="11">
        <f>J666*J667</f>
        <v>0</v>
      </c>
      <c r="K668" s="10"/>
      <c r="L668" s="11"/>
    </row>
  </sheetData>
  <sheetProtection password="CC1D" sheet="1" objects="1" scenarios="1"/>
  <mergeCells count="10">
    <mergeCell ref="C564:E564"/>
    <mergeCell ref="A1:L1"/>
    <mergeCell ref="C2:E2"/>
    <mergeCell ref="A42:L42"/>
    <mergeCell ref="C43:E43"/>
    <mergeCell ref="A563:L563"/>
    <mergeCell ref="C87:E87"/>
    <mergeCell ref="C145:E145"/>
    <mergeCell ref="C209:E209"/>
    <mergeCell ref="C277:E277"/>
  </mergeCells>
  <phoneticPr fontId="13" type="noConversion"/>
  <pageMargins left="0.7" right="0.7" top="0.75" bottom="0.75" header="0.3" footer="0.3"/>
  <ignoredErrors>
    <ignoredError sqref="G23:I23 G7:L7 G17:L18 G26:L31 I24:L25 H635:I635 E71 G645:L645 H653 H665 E661 G20:J20 G19:J19 L19 L20 K23:L23 E434:E435 H554 H73 E111 E174 G36:L37 H8:L8" formula="1"/>
  </ignoredErrors>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SUMMARY</vt:lpstr>
      <vt:lpstr>BOQ</vt:lpstr>
      <vt:lpstr>Sheet4</vt:lpstr>
      <vt:lpstr>Sheet2</vt:lpstr>
      <vt:lpstr>BOQ!Print_Area</vt:lpstr>
      <vt:lpstr>SUMMARY!Print_Area</vt:lpstr>
      <vt:lpstr>BOQ!Print_Titles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Dilan</dc:creator>
  <cp:lastModifiedBy>User</cp:lastModifiedBy>
  <cp:lastPrinted>2025-03-17T06:09:26Z</cp:lastPrinted>
  <dcterms:created xsi:type="dcterms:W3CDTF">2024-06-01T07:19:35Z</dcterms:created>
  <dcterms:modified xsi:type="dcterms:W3CDTF">2025-04-08T07:54:20Z</dcterms:modified>
</cp:coreProperties>
</file>